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Předzahrádka s hmato..." sheetId="2" r:id="rId2"/>
    <sheet name="02 - Suché prameniště" sheetId="3" r:id="rId3"/>
    <sheet name="03 - Tunel A a tunel B z ..." sheetId="4" r:id="rId4"/>
    <sheet name="04 - Lanové prolézací prvky" sheetId="5" r:id="rId5"/>
    <sheet name="05 - Rozcestník" sheetId="6" r:id="rId6"/>
    <sheet name="06 - Kopec s tunelem a sk..." sheetId="7" r:id="rId7"/>
    <sheet name="07 - Kreslící tabule" sheetId="8" r:id="rId8"/>
    <sheet name="08 - Ptačí budka" sheetId="9" r:id="rId9"/>
    <sheet name="09 - Dílnička" sheetId="10" r:id="rId10"/>
    <sheet name="10 - Kolotoč" sheetId="11" r:id="rId11"/>
    <sheet name="11 - Balanční kůly" sheetId="12" r:id="rId12"/>
    <sheet name="12 - Zvonkohra" sheetId="13" r:id="rId13"/>
    <sheet name="13 - Dendrofón" sheetId="14" r:id="rId14"/>
    <sheet name="14 - Hmyzí domeček" sheetId="15" r:id="rId15"/>
    <sheet name="15 - Balanční chodník" sheetId="16" r:id="rId16"/>
    <sheet name="16 - Lavička kolem stromu" sheetId="17" r:id="rId17"/>
    <sheet name="17 - Zpevněné kmeny stromů" sheetId="18" r:id="rId18"/>
    <sheet name="18 - Chýše z vrbového proutí" sheetId="19" r:id="rId19"/>
    <sheet name="19 - Balanční stezka" sheetId="20" r:id="rId20"/>
    <sheet name="20 - Komposter" sheetId="21" r:id="rId21"/>
    <sheet name="21 - Bylinky" sheetId="22" r:id="rId22"/>
    <sheet name="22 - Vyvýšený záhon" sheetId="23" r:id="rId23"/>
    <sheet name="23 - Bourání" sheetId="24" r:id="rId24"/>
    <sheet name="24 - Ostatní náklady" sheetId="25" r:id="rId25"/>
    <sheet name="25 - VRN" sheetId="26" r:id="rId26"/>
    <sheet name="Pokyny pro vyplnění" sheetId="27" r:id="rId27"/>
  </sheets>
  <definedNames>
    <definedName name="_xlnm.Print_Area" localSheetId="0">'Rekapitulace stavby'!$D$4:$AO$33,'Rekapitulace stavby'!$C$39:$AQ$77</definedName>
    <definedName name="_xlnm.Print_Titles" localSheetId="0">'Rekapitulace stavby'!$49:$49</definedName>
    <definedName name="_xlnm._FilterDatabase" localSheetId="1" hidden="1">'01 - Předzahrádka s hmato...'!$C$79:$K$148</definedName>
    <definedName name="_xlnm.Print_Area" localSheetId="1">'01 - Předzahrádka s hmato...'!$C$4:$J$36,'01 - Předzahrádka s hmato...'!$C$42:$J$61,'01 - Předzahrádka s hmato...'!$C$67:$K$148</definedName>
    <definedName name="_xlnm.Print_Titles" localSheetId="1">'01 - Předzahrádka s hmato...'!$79:$79</definedName>
    <definedName name="_xlnm._FilterDatabase" localSheetId="2" hidden="1">'02 - Suché prameniště'!$C$79:$K$137</definedName>
    <definedName name="_xlnm.Print_Area" localSheetId="2">'02 - Suché prameniště'!$C$4:$J$36,'02 - Suché prameniště'!$C$42:$J$61,'02 - Suché prameniště'!$C$67:$K$137</definedName>
    <definedName name="_xlnm.Print_Titles" localSheetId="2">'02 - Suché prameniště'!$79:$79</definedName>
    <definedName name="_xlnm._FilterDatabase" localSheetId="3" hidden="1">'03 - Tunel A a tunel B z ...'!$C$78:$K$94</definedName>
    <definedName name="_xlnm.Print_Area" localSheetId="3">'03 - Tunel A a tunel B z ...'!$C$4:$J$36,'03 - Tunel A a tunel B z ...'!$C$42:$J$60,'03 - Tunel A a tunel B z ...'!$C$66:$K$94</definedName>
    <definedName name="_xlnm.Print_Titles" localSheetId="3">'03 - Tunel A a tunel B z ...'!$78:$78</definedName>
    <definedName name="_xlnm._FilterDatabase" localSheetId="4" hidden="1">'04 - Lanové prolézací prvky'!$C$78:$K$108</definedName>
    <definedName name="_xlnm.Print_Area" localSheetId="4">'04 - Lanové prolézací prvky'!$C$4:$J$36,'04 - Lanové prolézací prvky'!$C$42:$J$60,'04 - Lanové prolézací prvky'!$C$66:$K$108</definedName>
    <definedName name="_xlnm.Print_Titles" localSheetId="4">'04 - Lanové prolézací prvky'!$78:$78</definedName>
    <definedName name="_xlnm._FilterDatabase" localSheetId="5" hidden="1">'05 - Rozcestník'!$C$78:$K$94</definedName>
    <definedName name="_xlnm.Print_Area" localSheetId="5">'05 - Rozcestník'!$C$4:$J$36,'05 - Rozcestník'!$C$42:$J$60,'05 - Rozcestník'!$C$66:$K$94</definedName>
    <definedName name="_xlnm.Print_Titles" localSheetId="5">'05 - Rozcestník'!$78:$78</definedName>
    <definedName name="_xlnm._FilterDatabase" localSheetId="6" hidden="1">'06 - Kopec s tunelem a sk...'!$C$79:$K$137</definedName>
    <definedName name="_xlnm.Print_Area" localSheetId="6">'06 - Kopec s tunelem a sk...'!$C$4:$J$36,'06 - Kopec s tunelem a sk...'!$C$42:$J$61,'06 - Kopec s tunelem a sk...'!$C$67:$K$137</definedName>
    <definedName name="_xlnm.Print_Titles" localSheetId="6">'06 - Kopec s tunelem a sk...'!$79:$79</definedName>
    <definedName name="_xlnm._FilterDatabase" localSheetId="7" hidden="1">'07 - Kreslící tabule'!$C$78:$K$94</definedName>
    <definedName name="_xlnm.Print_Area" localSheetId="7">'07 - Kreslící tabule'!$C$4:$J$36,'07 - Kreslící tabule'!$C$42:$J$60,'07 - Kreslící tabule'!$C$66:$K$94</definedName>
    <definedName name="_xlnm.Print_Titles" localSheetId="7">'07 - Kreslící tabule'!$78:$78</definedName>
    <definedName name="_xlnm._FilterDatabase" localSheetId="8" hidden="1">'08 - Ptačí budka'!$C$77:$K$84</definedName>
    <definedName name="_xlnm.Print_Area" localSheetId="8">'08 - Ptačí budka'!$C$4:$J$36,'08 - Ptačí budka'!$C$42:$J$59,'08 - Ptačí budka'!$C$65:$K$84</definedName>
    <definedName name="_xlnm.Print_Titles" localSheetId="8">'08 - Ptačí budka'!$77:$77</definedName>
    <definedName name="_xlnm._FilterDatabase" localSheetId="9" hidden="1">'09 - Dílnička'!$C$78:$K$118</definedName>
    <definedName name="_xlnm.Print_Area" localSheetId="9">'09 - Dílnička'!$C$4:$J$36,'09 - Dílnička'!$C$42:$J$60,'09 - Dílnička'!$C$66:$K$118</definedName>
    <definedName name="_xlnm.Print_Titles" localSheetId="9">'09 - Dílnička'!$78:$78</definedName>
    <definedName name="_xlnm._FilterDatabase" localSheetId="10" hidden="1">'10 - Kolotoč'!$C$78:$K$94</definedName>
    <definedName name="_xlnm.Print_Area" localSheetId="10">'10 - Kolotoč'!$C$4:$J$36,'10 - Kolotoč'!$C$42:$J$60,'10 - Kolotoč'!$C$66:$K$94</definedName>
    <definedName name="_xlnm.Print_Titles" localSheetId="10">'10 - Kolotoč'!$78:$78</definedName>
    <definedName name="_xlnm._FilterDatabase" localSheetId="11" hidden="1">'11 - Balanční kůly'!$C$78:$K$94</definedName>
    <definedName name="_xlnm.Print_Area" localSheetId="11">'11 - Balanční kůly'!$C$4:$J$36,'11 - Balanční kůly'!$C$42:$J$60,'11 - Balanční kůly'!$C$66:$K$94</definedName>
    <definedName name="_xlnm.Print_Titles" localSheetId="11">'11 - Balanční kůly'!$78:$78</definedName>
    <definedName name="_xlnm._FilterDatabase" localSheetId="12" hidden="1">'12 - Zvonkohra'!$C$78:$K$94</definedName>
    <definedName name="_xlnm.Print_Area" localSheetId="12">'12 - Zvonkohra'!$C$4:$J$36,'12 - Zvonkohra'!$C$42:$J$60,'12 - Zvonkohra'!$C$66:$K$94</definedName>
    <definedName name="_xlnm.Print_Titles" localSheetId="12">'12 - Zvonkohra'!$78:$78</definedName>
    <definedName name="_xlnm._FilterDatabase" localSheetId="13" hidden="1">'13 - Dendrofón'!$C$78:$K$94</definedName>
    <definedName name="_xlnm.Print_Area" localSheetId="13">'13 - Dendrofón'!$C$4:$J$36,'13 - Dendrofón'!$C$42:$J$60,'13 - Dendrofón'!$C$66:$K$94</definedName>
    <definedName name="_xlnm.Print_Titles" localSheetId="13">'13 - Dendrofón'!$78:$78</definedName>
    <definedName name="_xlnm._FilterDatabase" localSheetId="14" hidden="1">'14 - Hmyzí domeček'!$C$78:$K$94</definedName>
    <definedName name="_xlnm.Print_Area" localSheetId="14">'14 - Hmyzí domeček'!$C$4:$J$36,'14 - Hmyzí domeček'!$C$42:$J$60,'14 - Hmyzí domeček'!$C$66:$K$94</definedName>
    <definedName name="_xlnm.Print_Titles" localSheetId="14">'14 - Hmyzí domeček'!$78:$78</definedName>
    <definedName name="_xlnm._FilterDatabase" localSheetId="15" hidden="1">'15 - Balanční chodník'!$C$78:$K$93</definedName>
    <definedName name="_xlnm.Print_Area" localSheetId="15">'15 - Balanční chodník'!$C$4:$J$36,'15 - Balanční chodník'!$C$42:$J$60,'15 - Balanční chodník'!$C$66:$K$93</definedName>
    <definedName name="_xlnm.Print_Titles" localSheetId="15">'15 - Balanční chodník'!$78:$78</definedName>
    <definedName name="_xlnm._FilterDatabase" localSheetId="16" hidden="1">'16 - Lavička kolem stromu'!$C$78:$K$94</definedName>
    <definedName name="_xlnm.Print_Area" localSheetId="16">'16 - Lavička kolem stromu'!$C$4:$J$36,'16 - Lavička kolem stromu'!$C$42:$J$60,'16 - Lavička kolem stromu'!$C$66:$K$94</definedName>
    <definedName name="_xlnm.Print_Titles" localSheetId="16">'16 - Lavička kolem stromu'!$78:$78</definedName>
    <definedName name="_xlnm._FilterDatabase" localSheetId="17" hidden="1">'17 - Zpevněné kmeny stromů'!$C$78:$K$93</definedName>
    <definedName name="_xlnm.Print_Area" localSheetId="17">'17 - Zpevněné kmeny stromů'!$C$4:$J$36,'17 - Zpevněné kmeny stromů'!$C$42:$J$60,'17 - Zpevněné kmeny stromů'!$C$66:$K$93</definedName>
    <definedName name="_xlnm.Print_Titles" localSheetId="17">'17 - Zpevněné kmeny stromů'!$78:$78</definedName>
    <definedName name="_xlnm._FilterDatabase" localSheetId="18" hidden="1">'18 - Chýše z vrbového proutí'!$C$78:$K$99</definedName>
    <definedName name="_xlnm.Print_Area" localSheetId="18">'18 - Chýše z vrbového proutí'!$C$4:$J$36,'18 - Chýše z vrbového proutí'!$C$42:$J$60,'18 - Chýše z vrbového proutí'!$C$66:$K$99</definedName>
    <definedName name="_xlnm.Print_Titles" localSheetId="18">'18 - Chýše z vrbového proutí'!$78:$78</definedName>
    <definedName name="_xlnm._FilterDatabase" localSheetId="19" hidden="1">'19 - Balanční stezka'!$C$78:$K$94</definedName>
    <definedName name="_xlnm.Print_Area" localSheetId="19">'19 - Balanční stezka'!$C$4:$J$36,'19 - Balanční stezka'!$C$42:$J$60,'19 - Balanční stezka'!$C$66:$K$94</definedName>
    <definedName name="_xlnm.Print_Titles" localSheetId="19">'19 - Balanční stezka'!$78:$78</definedName>
    <definedName name="_xlnm._FilterDatabase" localSheetId="20" hidden="1">'20 - Komposter'!$C$78:$K$93</definedName>
    <definedName name="_xlnm.Print_Area" localSheetId="20">'20 - Komposter'!$C$4:$J$36,'20 - Komposter'!$C$42:$J$60,'20 - Komposter'!$C$66:$K$93</definedName>
    <definedName name="_xlnm.Print_Titles" localSheetId="20">'20 - Komposter'!$78:$78</definedName>
    <definedName name="_xlnm._FilterDatabase" localSheetId="21" hidden="1">'21 - Bylinky'!$C$78:$K$121</definedName>
    <definedName name="_xlnm.Print_Area" localSheetId="21">'21 - Bylinky'!$C$4:$J$36,'21 - Bylinky'!$C$42:$J$60,'21 - Bylinky'!$C$66:$K$121</definedName>
    <definedName name="_xlnm.Print_Titles" localSheetId="21">'21 - Bylinky'!$78:$78</definedName>
    <definedName name="_xlnm._FilterDatabase" localSheetId="22" hidden="1">'22 - Vyvýšený záhon'!$C$78:$K$112</definedName>
    <definedName name="_xlnm.Print_Area" localSheetId="22">'22 - Vyvýšený záhon'!$C$4:$J$36,'22 - Vyvýšený záhon'!$C$42:$J$60,'22 - Vyvýšený záhon'!$C$66:$K$112</definedName>
    <definedName name="_xlnm.Print_Titles" localSheetId="22">'22 - Vyvýšený záhon'!$78:$78</definedName>
    <definedName name="_xlnm._FilterDatabase" localSheetId="23" hidden="1">'23 - Bourání'!$C$83:$K$177</definedName>
    <definedName name="_xlnm.Print_Area" localSheetId="23">'23 - Bourání'!$C$4:$J$36,'23 - Bourání'!$C$42:$J$65,'23 - Bourání'!$C$71:$K$177</definedName>
    <definedName name="_xlnm.Print_Titles" localSheetId="23">'23 - Bourání'!$83:$83</definedName>
    <definedName name="_xlnm._FilterDatabase" localSheetId="24" hidden="1">'24 - Ostatní náklady'!$C$77:$K$84</definedName>
    <definedName name="_xlnm.Print_Area" localSheetId="24">'24 - Ostatní náklady'!$C$4:$J$36,'24 - Ostatní náklady'!$C$42:$J$59,'24 - Ostatní náklady'!$C$65:$K$84</definedName>
    <definedName name="_xlnm.Print_Titles" localSheetId="24">'24 - Ostatní náklady'!$77:$77</definedName>
    <definedName name="_xlnm._FilterDatabase" localSheetId="25" hidden="1">'25 - VRN'!$C$80:$K$91</definedName>
    <definedName name="_xlnm.Print_Area" localSheetId="25">'25 - VRN'!$C$4:$J$36,'25 - VRN'!$C$42:$J$62,'25 - VRN'!$C$68:$K$91</definedName>
    <definedName name="_xlnm.Print_Titles" localSheetId="25">'25 - VRN'!$80:$80</definedName>
    <definedName name="_xlnm.Print_Area" localSheetId="2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76"/>
  <c r="AX76"/>
  <c i="26" r="BI91"/>
  <c r="BH91"/>
  <c r="BG91"/>
  <c r="BF91"/>
  <c r="T91"/>
  <c r="T90"/>
  <c r="R91"/>
  <c r="R90"/>
  <c r="P91"/>
  <c r="P90"/>
  <c r="BK91"/>
  <c r="BK90"/>
  <c r="J90"/>
  <c r="J91"/>
  <c r="BE91"/>
  <c r="J61"/>
  <c r="BI89"/>
  <c r="BH89"/>
  <c r="BG89"/>
  <c r="BF89"/>
  <c r="T89"/>
  <c r="T88"/>
  <c r="R89"/>
  <c r="R88"/>
  <c r="P89"/>
  <c r="P88"/>
  <c r="BK89"/>
  <c r="BK88"/>
  <c r="J88"/>
  <c r="J89"/>
  <c r="BE89"/>
  <c r="J60"/>
  <c r="BI87"/>
  <c r="BH87"/>
  <c r="BG87"/>
  <c r="BF87"/>
  <c r="T87"/>
  <c r="T86"/>
  <c r="R87"/>
  <c r="R86"/>
  <c r="P87"/>
  <c r="P86"/>
  <c r="BK87"/>
  <c r="BK86"/>
  <c r="J86"/>
  <c r="J87"/>
  <c r="BE87"/>
  <c r="J59"/>
  <c r="BI85"/>
  <c r="BH85"/>
  <c r="BG85"/>
  <c r="BF85"/>
  <c r="T85"/>
  <c r="R85"/>
  <c r="P85"/>
  <c r="BK85"/>
  <c r="J85"/>
  <c r="BE85"/>
  <c r="BI84"/>
  <c r="F34"/>
  <c i="1" r="BD76"/>
  <c i="26" r="BH84"/>
  <c r="F33"/>
  <c i="1" r="BC76"/>
  <c i="26" r="BG84"/>
  <c r="F32"/>
  <c i="1" r="BB76"/>
  <c i="26" r="BF84"/>
  <c r="J31"/>
  <c i="1" r="AW76"/>
  <c i="26" r="F31"/>
  <c i="1" r="BA76"/>
  <c i="26" r="T84"/>
  <c r="T83"/>
  <c r="T82"/>
  <c r="T81"/>
  <c r="R84"/>
  <c r="R83"/>
  <c r="R82"/>
  <c r="R81"/>
  <c r="P84"/>
  <c r="P83"/>
  <c r="P82"/>
  <c r="P81"/>
  <c i="1" r="AU76"/>
  <c i="26" r="BK84"/>
  <c r="BK83"/>
  <c r="J83"/>
  <c r="BK82"/>
  <c r="J82"/>
  <c r="BK81"/>
  <c r="J81"/>
  <c r="J56"/>
  <c r="J27"/>
  <c i="1" r="AG76"/>
  <c i="26" r="J84"/>
  <c r="BE84"/>
  <c r="J30"/>
  <c i="1" r="AV76"/>
  <c i="26" r="F30"/>
  <c i="1" r="AZ76"/>
  <c i="26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75"/>
  <c r="AX75"/>
  <c i="25"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75"/>
  <c i="25" r="BH81"/>
  <c r="F33"/>
  <c i="1" r="BC75"/>
  <c i="25" r="BG81"/>
  <c r="F32"/>
  <c i="1" r="BB75"/>
  <c i="25" r="BF81"/>
  <c r="J31"/>
  <c i="1" r="AW75"/>
  <c i="25" r="F31"/>
  <c i="1" r="BA75"/>
  <c i="25" r="T81"/>
  <c r="T80"/>
  <c r="T79"/>
  <c r="T78"/>
  <c r="R81"/>
  <c r="R80"/>
  <c r="R79"/>
  <c r="R78"/>
  <c r="P81"/>
  <c r="P80"/>
  <c r="P79"/>
  <c r="P78"/>
  <c i="1" r="AU75"/>
  <c i="25" r="BK81"/>
  <c r="BK80"/>
  <c r="J80"/>
  <c r="BK79"/>
  <c r="J79"/>
  <c r="BK78"/>
  <c r="J78"/>
  <c r="J56"/>
  <c r="J27"/>
  <c i="1" r="AG75"/>
  <c i="25" r="J81"/>
  <c r="BE81"/>
  <c r="J30"/>
  <c i="1" r="AV75"/>
  <c i="25" r="F30"/>
  <c i="1" r="AZ75"/>
  <c i="25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74"/>
  <c r="AX74"/>
  <c i="24"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64"/>
  <c r="BI133"/>
  <c r="BH133"/>
  <c r="BG133"/>
  <c r="BF133"/>
  <c r="T133"/>
  <c r="T132"/>
  <c r="R133"/>
  <c r="R132"/>
  <c r="P133"/>
  <c r="P132"/>
  <c r="BK133"/>
  <c r="BK132"/>
  <c r="J132"/>
  <c r="J133"/>
  <c r="BE133"/>
  <c r="J63"/>
  <c r="BI128"/>
  <c r="BH128"/>
  <c r="BG128"/>
  <c r="BF128"/>
  <c r="T128"/>
  <c r="T127"/>
  <c r="R128"/>
  <c r="R127"/>
  <c r="P128"/>
  <c r="P127"/>
  <c r="BK128"/>
  <c r="BK127"/>
  <c r="J127"/>
  <c r="J128"/>
  <c r="BE128"/>
  <c r="J62"/>
  <c r="BI123"/>
  <c r="BH123"/>
  <c r="BG123"/>
  <c r="BF123"/>
  <c r="T123"/>
  <c r="T122"/>
  <c r="R123"/>
  <c r="R122"/>
  <c r="P123"/>
  <c r="P122"/>
  <c r="BK123"/>
  <c r="BK122"/>
  <c r="J122"/>
  <c r="J123"/>
  <c r="BE123"/>
  <c r="J61"/>
  <c r="BI118"/>
  <c r="BH118"/>
  <c r="BG118"/>
  <c r="BF118"/>
  <c r="T118"/>
  <c r="T117"/>
  <c r="R118"/>
  <c r="R117"/>
  <c r="P118"/>
  <c r="P117"/>
  <c r="BK118"/>
  <c r="BK117"/>
  <c r="J117"/>
  <c r="J118"/>
  <c r="BE118"/>
  <c r="J60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T91"/>
  <c r="R92"/>
  <c r="R91"/>
  <c r="P92"/>
  <c r="P91"/>
  <c r="BK92"/>
  <c r="BK91"/>
  <c r="J91"/>
  <c r="J92"/>
  <c r="BE92"/>
  <c r="J59"/>
  <c r="BI87"/>
  <c r="F34"/>
  <c i="1" r="BD74"/>
  <c i="24" r="BH87"/>
  <c r="F33"/>
  <c i="1" r="BC74"/>
  <c i="24" r="BG87"/>
  <c r="F32"/>
  <c i="1" r="BB74"/>
  <c i="24" r="BF87"/>
  <c r="J31"/>
  <c i="1" r="AW74"/>
  <c i="24" r="F31"/>
  <c i="1" r="BA74"/>
  <c i="24" r="T87"/>
  <c r="T86"/>
  <c r="T85"/>
  <c r="T84"/>
  <c r="R87"/>
  <c r="R86"/>
  <c r="R85"/>
  <c r="R84"/>
  <c r="P87"/>
  <c r="P86"/>
  <c r="P85"/>
  <c r="P84"/>
  <c i="1" r="AU74"/>
  <c i="24" r="BK87"/>
  <c r="BK86"/>
  <c r="J86"/>
  <c r="BK85"/>
  <c r="J85"/>
  <c r="BK84"/>
  <c r="J84"/>
  <c r="J56"/>
  <c r="J27"/>
  <c i="1" r="AG74"/>
  <c i="24" r="J87"/>
  <c r="BE87"/>
  <c r="J30"/>
  <c i="1" r="AV74"/>
  <c i="24" r="F30"/>
  <c i="1" r="AZ74"/>
  <c i="24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73"/>
  <c r="AX73"/>
  <c i="23" r="BI110"/>
  <c r="BH110"/>
  <c r="BG110"/>
  <c r="BF110"/>
  <c r="T110"/>
  <c r="T109"/>
  <c r="R110"/>
  <c r="R109"/>
  <c r="P110"/>
  <c r="P109"/>
  <c r="BK110"/>
  <c r="BK109"/>
  <c r="J109"/>
  <c r="J110"/>
  <c r="BE110"/>
  <c r="J5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73"/>
  <c i="23" r="BH82"/>
  <c r="F33"/>
  <c i="1" r="BC73"/>
  <c i="23" r="BG82"/>
  <c r="F32"/>
  <c i="1" r="BB73"/>
  <c i="23" r="BF82"/>
  <c r="J31"/>
  <c i="1" r="AW73"/>
  <c i="23" r="F31"/>
  <c i="1" r="BA73"/>
  <c i="23" r="T82"/>
  <c r="T81"/>
  <c r="T80"/>
  <c r="T79"/>
  <c r="R82"/>
  <c r="R81"/>
  <c r="R80"/>
  <c r="R79"/>
  <c r="P82"/>
  <c r="P81"/>
  <c r="P80"/>
  <c r="P79"/>
  <c i="1" r="AU73"/>
  <c i="23" r="BK82"/>
  <c r="BK81"/>
  <c r="J81"/>
  <c r="BK80"/>
  <c r="J80"/>
  <c r="BK79"/>
  <c r="J79"/>
  <c r="J56"/>
  <c r="J27"/>
  <c i="1" r="AG73"/>
  <c i="23" r="J82"/>
  <c r="BE82"/>
  <c r="J30"/>
  <c i="1" r="AV73"/>
  <c i="23" r="F30"/>
  <c i="1" r="AZ73"/>
  <c i="23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72"/>
  <c r="AX72"/>
  <c i="22" r="BI119"/>
  <c r="BH119"/>
  <c r="BG119"/>
  <c r="BF119"/>
  <c r="T119"/>
  <c r="T118"/>
  <c r="R119"/>
  <c r="R118"/>
  <c r="P119"/>
  <c r="P118"/>
  <c r="BK119"/>
  <c r="BK118"/>
  <c r="J118"/>
  <c r="J119"/>
  <c r="BE119"/>
  <c r="J59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72"/>
  <c i="22" r="BH82"/>
  <c r="F33"/>
  <c i="1" r="BC72"/>
  <c i="22" r="BG82"/>
  <c r="F32"/>
  <c i="1" r="BB72"/>
  <c i="22" r="BF82"/>
  <c r="J31"/>
  <c i="1" r="AW72"/>
  <c i="22" r="F31"/>
  <c i="1" r="BA72"/>
  <c i="22" r="T82"/>
  <c r="T81"/>
  <c r="T80"/>
  <c r="T79"/>
  <c r="R82"/>
  <c r="R81"/>
  <c r="R80"/>
  <c r="R79"/>
  <c r="P82"/>
  <c r="P81"/>
  <c r="P80"/>
  <c r="P79"/>
  <c i="1" r="AU72"/>
  <c i="22" r="BK82"/>
  <c r="BK81"/>
  <c r="J81"/>
  <c r="BK80"/>
  <c r="J80"/>
  <c r="BK79"/>
  <c r="J79"/>
  <c r="J56"/>
  <c r="J27"/>
  <c i="1" r="AG72"/>
  <c i="22" r="J82"/>
  <c r="BE82"/>
  <c r="J30"/>
  <c i="1" r="AV72"/>
  <c i="22" r="F30"/>
  <c i="1" r="AZ72"/>
  <c i="22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71"/>
  <c r="AX71"/>
  <c i="21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71"/>
  <c i="21" r="BH82"/>
  <c r="F33"/>
  <c i="1" r="BC71"/>
  <c i="21" r="BG82"/>
  <c r="F32"/>
  <c i="1" r="BB71"/>
  <c i="21" r="BF82"/>
  <c r="J31"/>
  <c i="1" r="AW71"/>
  <c i="21" r="F31"/>
  <c i="1" r="BA71"/>
  <c i="21" r="T82"/>
  <c r="T81"/>
  <c r="T80"/>
  <c r="T79"/>
  <c r="R82"/>
  <c r="R81"/>
  <c r="R80"/>
  <c r="R79"/>
  <c r="P82"/>
  <c r="P81"/>
  <c r="P80"/>
  <c r="P79"/>
  <c i="1" r="AU71"/>
  <c i="21" r="BK82"/>
  <c r="BK81"/>
  <c r="J81"/>
  <c r="BK80"/>
  <c r="J80"/>
  <c r="BK79"/>
  <c r="J79"/>
  <c r="J56"/>
  <c r="J27"/>
  <c i="1" r="AG71"/>
  <c i="21" r="J82"/>
  <c r="BE82"/>
  <c r="J30"/>
  <c i="1" r="AV71"/>
  <c i="21" r="F30"/>
  <c i="1" r="AZ71"/>
  <c i="21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70"/>
  <c r="AX70"/>
  <c i="20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70"/>
  <c i="20" r="BH82"/>
  <c r="F33"/>
  <c i="1" r="BC70"/>
  <c i="20" r="BG82"/>
  <c r="F32"/>
  <c i="1" r="BB70"/>
  <c i="20" r="BF82"/>
  <c r="J31"/>
  <c i="1" r="AW70"/>
  <c i="20" r="F31"/>
  <c i="1" r="BA70"/>
  <c i="20" r="T82"/>
  <c r="T81"/>
  <c r="T80"/>
  <c r="T79"/>
  <c r="R82"/>
  <c r="R81"/>
  <c r="R80"/>
  <c r="R79"/>
  <c r="P82"/>
  <c r="P81"/>
  <c r="P80"/>
  <c r="P79"/>
  <c i="1" r="AU70"/>
  <c i="20" r="BK82"/>
  <c r="BK81"/>
  <c r="J81"/>
  <c r="BK80"/>
  <c r="J80"/>
  <c r="BK79"/>
  <c r="J79"/>
  <c r="J56"/>
  <c r="J27"/>
  <c i="1" r="AG70"/>
  <c i="20" r="J82"/>
  <c r="BE82"/>
  <c r="J30"/>
  <c i="1" r="AV70"/>
  <c i="20" r="F30"/>
  <c i="1" r="AZ70"/>
  <c i="20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9"/>
  <c r="AX69"/>
  <c i="19" r="BI96"/>
  <c r="BH96"/>
  <c r="BG96"/>
  <c r="BF96"/>
  <c r="T96"/>
  <c r="T95"/>
  <c r="R96"/>
  <c r="R95"/>
  <c r="P96"/>
  <c r="P95"/>
  <c r="BK96"/>
  <c r="BK95"/>
  <c r="J95"/>
  <c r="J96"/>
  <c r="BE96"/>
  <c r="J59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9"/>
  <c i="19" r="BH82"/>
  <c r="F33"/>
  <c i="1" r="BC69"/>
  <c i="19" r="BG82"/>
  <c r="F32"/>
  <c i="1" r="BB69"/>
  <c i="19" r="BF82"/>
  <c r="J31"/>
  <c i="1" r="AW69"/>
  <c i="19" r="F31"/>
  <c i="1" r="BA69"/>
  <c i="19" r="T82"/>
  <c r="T81"/>
  <c r="T80"/>
  <c r="T79"/>
  <c r="R82"/>
  <c r="R81"/>
  <c r="R80"/>
  <c r="R79"/>
  <c r="P82"/>
  <c r="P81"/>
  <c r="P80"/>
  <c r="P79"/>
  <c i="1" r="AU69"/>
  <c i="19" r="BK82"/>
  <c r="BK81"/>
  <c r="J81"/>
  <c r="BK80"/>
  <c r="J80"/>
  <c r="BK79"/>
  <c r="J79"/>
  <c r="J56"/>
  <c r="J27"/>
  <c i="1" r="AG69"/>
  <c i="19" r="J82"/>
  <c r="BE82"/>
  <c r="J30"/>
  <c i="1" r="AV69"/>
  <c i="19" r="F30"/>
  <c i="1" r="AZ69"/>
  <c i="19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8"/>
  <c r="AX68"/>
  <c i="18" r="BI90"/>
  <c r="BH90"/>
  <c r="BG90"/>
  <c r="BF90"/>
  <c r="T90"/>
  <c r="T89"/>
  <c r="R90"/>
  <c r="R89"/>
  <c r="P90"/>
  <c r="P89"/>
  <c r="BK90"/>
  <c r="BK89"/>
  <c r="J89"/>
  <c r="J90"/>
  <c r="BE90"/>
  <c r="J59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2"/>
  <c r="F34"/>
  <c i="1" r="BD68"/>
  <c i="18" r="BH82"/>
  <c r="F33"/>
  <c i="1" r="BC68"/>
  <c i="18" r="BG82"/>
  <c r="F32"/>
  <c i="1" r="BB68"/>
  <c i="18" r="BF82"/>
  <c r="J31"/>
  <c i="1" r="AW68"/>
  <c i="18" r="F31"/>
  <c i="1" r="BA68"/>
  <c i="18" r="T82"/>
  <c r="T81"/>
  <c r="T80"/>
  <c r="T79"/>
  <c r="R82"/>
  <c r="R81"/>
  <c r="R80"/>
  <c r="R79"/>
  <c r="P82"/>
  <c r="P81"/>
  <c r="P80"/>
  <c r="P79"/>
  <c i="1" r="AU68"/>
  <c i="18" r="BK82"/>
  <c r="BK81"/>
  <c r="J81"/>
  <c r="BK80"/>
  <c r="J80"/>
  <c r="BK79"/>
  <c r="J79"/>
  <c r="J56"/>
  <c r="J27"/>
  <c i="1" r="AG68"/>
  <c i="18" r="J82"/>
  <c r="BE82"/>
  <c r="J30"/>
  <c i="1" r="AV68"/>
  <c i="18" r="F30"/>
  <c i="1" r="AZ68"/>
  <c i="18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7"/>
  <c r="AX67"/>
  <c i="17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7"/>
  <c i="17" r="BH82"/>
  <c r="F33"/>
  <c i="1" r="BC67"/>
  <c i="17" r="BG82"/>
  <c r="F32"/>
  <c i="1" r="BB67"/>
  <c i="17" r="BF82"/>
  <c r="J31"/>
  <c i="1" r="AW67"/>
  <c i="17" r="F31"/>
  <c i="1" r="BA67"/>
  <c i="17" r="T82"/>
  <c r="T81"/>
  <c r="T80"/>
  <c r="T79"/>
  <c r="R82"/>
  <c r="R81"/>
  <c r="R80"/>
  <c r="R79"/>
  <c r="P82"/>
  <c r="P81"/>
  <c r="P80"/>
  <c r="P79"/>
  <c i="1" r="AU67"/>
  <c i="17" r="BK82"/>
  <c r="BK81"/>
  <c r="J81"/>
  <c r="BK80"/>
  <c r="J80"/>
  <c r="BK79"/>
  <c r="J79"/>
  <c r="J56"/>
  <c r="J27"/>
  <c i="1" r="AG67"/>
  <c i="17" r="J82"/>
  <c r="BE82"/>
  <c r="J30"/>
  <c i="1" r="AV67"/>
  <c i="17" r="F30"/>
  <c i="1" r="AZ67"/>
  <c i="17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6"/>
  <c r="AX66"/>
  <c i="16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6"/>
  <c i="16" r="BH82"/>
  <c r="F33"/>
  <c i="1" r="BC66"/>
  <c i="16" r="BG82"/>
  <c r="F32"/>
  <c i="1" r="BB66"/>
  <c i="16" r="BF82"/>
  <c r="J31"/>
  <c i="1" r="AW66"/>
  <c i="16" r="F31"/>
  <c i="1" r="BA66"/>
  <c i="16" r="T82"/>
  <c r="T81"/>
  <c r="T80"/>
  <c r="T79"/>
  <c r="R82"/>
  <c r="R81"/>
  <c r="R80"/>
  <c r="R79"/>
  <c r="P82"/>
  <c r="P81"/>
  <c r="P80"/>
  <c r="P79"/>
  <c i="1" r="AU66"/>
  <c i="16" r="BK82"/>
  <c r="BK81"/>
  <c r="J81"/>
  <c r="BK80"/>
  <c r="J80"/>
  <c r="BK79"/>
  <c r="J79"/>
  <c r="J56"/>
  <c r="J27"/>
  <c i="1" r="AG66"/>
  <c i="16" r="J82"/>
  <c r="BE82"/>
  <c r="J30"/>
  <c i="1" r="AV66"/>
  <c i="16" r="F30"/>
  <c i="1" r="AZ66"/>
  <c i="16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5"/>
  <c r="AX65"/>
  <c i="15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5"/>
  <c i="15" r="BH82"/>
  <c r="F33"/>
  <c i="1" r="BC65"/>
  <c i="15" r="BG82"/>
  <c r="F32"/>
  <c i="1" r="BB65"/>
  <c i="15" r="BF82"/>
  <c r="J31"/>
  <c i="1" r="AW65"/>
  <c i="15" r="F31"/>
  <c i="1" r="BA65"/>
  <c i="15" r="T82"/>
  <c r="T81"/>
  <c r="T80"/>
  <c r="T79"/>
  <c r="R82"/>
  <c r="R81"/>
  <c r="R80"/>
  <c r="R79"/>
  <c r="P82"/>
  <c r="P81"/>
  <c r="P80"/>
  <c r="P79"/>
  <c i="1" r="AU65"/>
  <c i="15" r="BK82"/>
  <c r="BK81"/>
  <c r="J81"/>
  <c r="BK80"/>
  <c r="J80"/>
  <c r="BK79"/>
  <c r="J79"/>
  <c r="J56"/>
  <c r="J27"/>
  <c i="1" r="AG65"/>
  <c i="15" r="J82"/>
  <c r="BE82"/>
  <c r="J30"/>
  <c i="1" r="AV65"/>
  <c i="15" r="F30"/>
  <c i="1" r="AZ65"/>
  <c i="15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4"/>
  <c r="AX64"/>
  <c i="14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4"/>
  <c i="14" r="BH82"/>
  <c r="F33"/>
  <c i="1" r="BC64"/>
  <c i="14" r="BG82"/>
  <c r="F32"/>
  <c i="1" r="BB64"/>
  <c i="14" r="BF82"/>
  <c r="J31"/>
  <c i="1" r="AW64"/>
  <c i="14" r="F31"/>
  <c i="1" r="BA64"/>
  <c i="14" r="T82"/>
  <c r="T81"/>
  <c r="T80"/>
  <c r="T79"/>
  <c r="R82"/>
  <c r="R81"/>
  <c r="R80"/>
  <c r="R79"/>
  <c r="P82"/>
  <c r="P81"/>
  <c r="P80"/>
  <c r="P79"/>
  <c i="1" r="AU64"/>
  <c i="14" r="BK82"/>
  <c r="BK81"/>
  <c r="J81"/>
  <c r="BK80"/>
  <c r="J80"/>
  <c r="BK79"/>
  <c r="J79"/>
  <c r="J56"/>
  <c r="J27"/>
  <c i="1" r="AG64"/>
  <c i="14" r="J82"/>
  <c r="BE82"/>
  <c r="J30"/>
  <c i="1" r="AV64"/>
  <c i="14" r="F30"/>
  <c i="1" r="AZ64"/>
  <c i="14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3"/>
  <c r="AX63"/>
  <c i="13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3"/>
  <c i="13" r="BH82"/>
  <c r="F33"/>
  <c i="1" r="BC63"/>
  <c i="13" r="BG82"/>
  <c r="F32"/>
  <c i="1" r="BB63"/>
  <c i="13" r="BF82"/>
  <c r="J31"/>
  <c i="1" r="AW63"/>
  <c i="13" r="F31"/>
  <c i="1" r="BA63"/>
  <c i="13" r="T82"/>
  <c r="T81"/>
  <c r="T80"/>
  <c r="T79"/>
  <c r="R82"/>
  <c r="R81"/>
  <c r="R80"/>
  <c r="R79"/>
  <c r="P82"/>
  <c r="P81"/>
  <c r="P80"/>
  <c r="P79"/>
  <c i="1" r="AU63"/>
  <c i="13" r="BK82"/>
  <c r="BK81"/>
  <c r="J81"/>
  <c r="BK80"/>
  <c r="J80"/>
  <c r="BK79"/>
  <c r="J79"/>
  <c r="J56"/>
  <c r="J27"/>
  <c i="1" r="AG63"/>
  <c i="13" r="J82"/>
  <c r="BE82"/>
  <c r="J30"/>
  <c i="1" r="AV63"/>
  <c i="13" r="F30"/>
  <c i="1" r="AZ63"/>
  <c i="13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2"/>
  <c r="AX62"/>
  <c i="12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2"/>
  <c i="12" r="BH82"/>
  <c r="F33"/>
  <c i="1" r="BC62"/>
  <c i="12" r="BG82"/>
  <c r="F32"/>
  <c i="1" r="BB62"/>
  <c i="12" r="BF82"/>
  <c r="J31"/>
  <c i="1" r="AW62"/>
  <c i="12" r="F31"/>
  <c i="1" r="BA62"/>
  <c i="12" r="T82"/>
  <c r="T81"/>
  <c r="T80"/>
  <c r="T79"/>
  <c r="R82"/>
  <c r="R81"/>
  <c r="R80"/>
  <c r="R79"/>
  <c r="P82"/>
  <c r="P81"/>
  <c r="P80"/>
  <c r="P79"/>
  <c i="1" r="AU62"/>
  <c i="12" r="BK82"/>
  <c r="BK81"/>
  <c r="J81"/>
  <c r="BK80"/>
  <c r="J80"/>
  <c r="BK79"/>
  <c r="J79"/>
  <c r="J56"/>
  <c r="J27"/>
  <c i="1" r="AG62"/>
  <c i="12" r="J82"/>
  <c r="BE82"/>
  <c r="J30"/>
  <c i="1" r="AV62"/>
  <c i="12" r="F30"/>
  <c i="1" r="AZ62"/>
  <c i="12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1"/>
  <c r="AX61"/>
  <c i="11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61"/>
  <c i="11" r="BH82"/>
  <c r="F33"/>
  <c i="1" r="BC61"/>
  <c i="11" r="BG82"/>
  <c r="F32"/>
  <c i="1" r="BB61"/>
  <c i="11" r="BF82"/>
  <c r="J31"/>
  <c i="1" r="AW61"/>
  <c i="11" r="F31"/>
  <c i="1" r="BA61"/>
  <c i="11" r="T82"/>
  <c r="T81"/>
  <c r="T80"/>
  <c r="T79"/>
  <c r="R82"/>
  <c r="R81"/>
  <c r="R80"/>
  <c r="R79"/>
  <c r="P82"/>
  <c r="P81"/>
  <c r="P80"/>
  <c r="P79"/>
  <c i="1" r="AU61"/>
  <c i="11" r="BK82"/>
  <c r="BK81"/>
  <c r="J81"/>
  <c r="BK80"/>
  <c r="J80"/>
  <c r="BK79"/>
  <c r="J79"/>
  <c r="J56"/>
  <c r="J27"/>
  <c i="1" r="AG61"/>
  <c i="11" r="J82"/>
  <c r="BE82"/>
  <c r="J30"/>
  <c i="1" r="AV61"/>
  <c i="11" r="F30"/>
  <c i="1" r="AZ61"/>
  <c i="11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60"/>
  <c r="AX60"/>
  <c i="10"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1"/>
  <c r="BH91"/>
  <c r="BG91"/>
  <c r="BF91"/>
  <c r="T91"/>
  <c r="T90"/>
  <c r="R91"/>
  <c r="R90"/>
  <c r="P91"/>
  <c r="P90"/>
  <c r="BK91"/>
  <c r="BK90"/>
  <c r="J90"/>
  <c r="J91"/>
  <c r="BE91"/>
  <c r="J5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F34"/>
  <c i="1" r="BD60"/>
  <c i="10" r="BH82"/>
  <c r="F33"/>
  <c i="1" r="BC60"/>
  <c i="10" r="BG82"/>
  <c r="F32"/>
  <c i="1" r="BB60"/>
  <c i="10" r="BF82"/>
  <c r="J31"/>
  <c i="1" r="AW60"/>
  <c i="10" r="F31"/>
  <c i="1" r="BA60"/>
  <c i="10" r="T82"/>
  <c r="T81"/>
  <c r="T80"/>
  <c r="T79"/>
  <c r="R82"/>
  <c r="R81"/>
  <c r="R80"/>
  <c r="R79"/>
  <c r="P82"/>
  <c r="P81"/>
  <c r="P80"/>
  <c r="P79"/>
  <c i="1" r="AU60"/>
  <c i="10" r="BK82"/>
  <c r="BK81"/>
  <c r="J81"/>
  <c r="BK80"/>
  <c r="J80"/>
  <c r="BK79"/>
  <c r="J79"/>
  <c r="J56"/>
  <c r="J27"/>
  <c i="1" r="AG60"/>
  <c i="10" r="J82"/>
  <c r="BE82"/>
  <c r="J30"/>
  <c i="1" r="AV60"/>
  <c i="10" r="F30"/>
  <c i="1" r="AZ60"/>
  <c i="10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9"/>
  <c r="AX59"/>
  <c i="9" r="BI81"/>
  <c r="F34"/>
  <c i="1" r="BD59"/>
  <c i="9" r="BH81"/>
  <c r="F33"/>
  <c i="1" r="BC59"/>
  <c i="9" r="BG81"/>
  <c r="F32"/>
  <c i="1" r="BB59"/>
  <c i="9" r="BF81"/>
  <c r="J31"/>
  <c i="1" r="AW59"/>
  <c i="9" r="F31"/>
  <c i="1" r="BA59"/>
  <c i="9" r="T81"/>
  <c r="T80"/>
  <c r="T79"/>
  <c r="T78"/>
  <c r="R81"/>
  <c r="R80"/>
  <c r="R79"/>
  <c r="R78"/>
  <c r="P81"/>
  <c r="P80"/>
  <c r="P79"/>
  <c r="P78"/>
  <c i="1" r="AU59"/>
  <c i="9" r="BK81"/>
  <c r="BK80"/>
  <c r="J80"/>
  <c r="BK79"/>
  <c r="J79"/>
  <c r="BK78"/>
  <c r="J78"/>
  <c r="J56"/>
  <c r="J27"/>
  <c i="1" r="AG59"/>
  <c i="9" r="J81"/>
  <c r="BE81"/>
  <c r="J30"/>
  <c i="1" r="AV59"/>
  <c i="9" r="F30"/>
  <c i="1" r="AZ59"/>
  <c i="9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8"/>
  <c r="AX58"/>
  <c i="8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8"/>
  <c i="8" r="BH82"/>
  <c r="F33"/>
  <c i="1" r="BC58"/>
  <c i="8" r="BG82"/>
  <c r="F32"/>
  <c i="1" r="BB58"/>
  <c i="8" r="BF82"/>
  <c r="J31"/>
  <c i="1" r="AW58"/>
  <c i="8" r="F31"/>
  <c i="1" r="BA58"/>
  <c i="8" r="T82"/>
  <c r="T81"/>
  <c r="T80"/>
  <c r="T79"/>
  <c r="R82"/>
  <c r="R81"/>
  <c r="R80"/>
  <c r="R79"/>
  <c r="P82"/>
  <c r="P81"/>
  <c r="P80"/>
  <c r="P79"/>
  <c i="1" r="AU58"/>
  <c i="8" r="BK82"/>
  <c r="BK81"/>
  <c r="J81"/>
  <c r="BK80"/>
  <c r="J80"/>
  <c r="BK79"/>
  <c r="J79"/>
  <c r="J56"/>
  <c r="J27"/>
  <c i="1" r="AG58"/>
  <c i="8" r="J82"/>
  <c r="BE82"/>
  <c r="J30"/>
  <c i="1" r="AV58"/>
  <c i="8" r="F30"/>
  <c i="1" r="AZ58"/>
  <c i="8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7"/>
  <c r="AX57"/>
  <c i="7" r="BI135"/>
  <c r="BH135"/>
  <c r="BG135"/>
  <c r="BF135"/>
  <c r="T135"/>
  <c r="T134"/>
  <c r="R135"/>
  <c r="R134"/>
  <c r="P135"/>
  <c r="P134"/>
  <c r="BK135"/>
  <c r="BK134"/>
  <c r="J134"/>
  <c r="J135"/>
  <c r="BE135"/>
  <c r="J60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T107"/>
  <c r="R108"/>
  <c r="R107"/>
  <c r="P108"/>
  <c r="P107"/>
  <c r="BK108"/>
  <c r="BK107"/>
  <c r="J107"/>
  <c r="J108"/>
  <c r="BE108"/>
  <c r="J59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3"/>
  <c r="F34"/>
  <c i="1" r="BD57"/>
  <c i="7" r="BH83"/>
  <c r="F33"/>
  <c i="1" r="BC57"/>
  <c i="7" r="BG83"/>
  <c r="F32"/>
  <c i="1" r="BB57"/>
  <c i="7" r="BF83"/>
  <c r="J31"/>
  <c i="1" r="AW57"/>
  <c i="7" r="F31"/>
  <c i="1" r="BA57"/>
  <c i="7" r="T83"/>
  <c r="T82"/>
  <c r="T81"/>
  <c r="T80"/>
  <c r="R83"/>
  <c r="R82"/>
  <c r="R81"/>
  <c r="R80"/>
  <c r="P83"/>
  <c r="P82"/>
  <c r="P81"/>
  <c r="P80"/>
  <c i="1" r="AU57"/>
  <c i="7" r="BK83"/>
  <c r="BK82"/>
  <c r="J82"/>
  <c r="BK81"/>
  <c r="J81"/>
  <c r="BK80"/>
  <c r="J80"/>
  <c r="J56"/>
  <c r="J27"/>
  <c i="1" r="AG57"/>
  <c i="7" r="J83"/>
  <c r="BE83"/>
  <c r="J30"/>
  <c i="1" r="AV57"/>
  <c i="7" r="F30"/>
  <c i="1" r="AZ57"/>
  <c i="7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6"/>
  <c r="AX56"/>
  <c i="6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6"/>
  <c i="6" r="BH82"/>
  <c r="F33"/>
  <c i="1" r="BC56"/>
  <c i="6" r="BG82"/>
  <c r="F32"/>
  <c i="1" r="BB56"/>
  <c i="6" r="BF82"/>
  <c r="J31"/>
  <c i="1" r="AW56"/>
  <c i="6" r="F31"/>
  <c i="1" r="BA56"/>
  <c i="6" r="T82"/>
  <c r="T81"/>
  <c r="T80"/>
  <c r="T79"/>
  <c r="R82"/>
  <c r="R81"/>
  <c r="R80"/>
  <c r="R79"/>
  <c r="P82"/>
  <c r="P81"/>
  <c r="P80"/>
  <c r="P79"/>
  <c i="1" r="AU56"/>
  <c i="6" r="BK82"/>
  <c r="BK81"/>
  <c r="J81"/>
  <c r="BK80"/>
  <c r="J80"/>
  <c r="BK79"/>
  <c r="J79"/>
  <c r="J56"/>
  <c r="J27"/>
  <c i="1" r="AG56"/>
  <c i="6" r="J82"/>
  <c r="BE82"/>
  <c r="J30"/>
  <c i="1" r="AV56"/>
  <c i="6" r="F30"/>
  <c i="1" r="AZ56"/>
  <c i="6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5"/>
  <c r="AX55"/>
  <c i="5"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T96"/>
  <c r="R97"/>
  <c r="R96"/>
  <c r="P97"/>
  <c r="P96"/>
  <c r="BK97"/>
  <c r="BK96"/>
  <c r="J96"/>
  <c r="J97"/>
  <c r="BE97"/>
  <c r="J59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5"/>
  <c i="5" r="BH82"/>
  <c r="F33"/>
  <c i="1" r="BC55"/>
  <c i="5" r="BG82"/>
  <c r="F32"/>
  <c i="1" r="BB55"/>
  <c i="5" r="BF82"/>
  <c r="J31"/>
  <c i="1" r="AW55"/>
  <c i="5" r="F31"/>
  <c i="1" r="BA55"/>
  <c i="5" r="T82"/>
  <c r="T81"/>
  <c r="T80"/>
  <c r="T79"/>
  <c r="R82"/>
  <c r="R81"/>
  <c r="R80"/>
  <c r="R79"/>
  <c r="P82"/>
  <c r="P81"/>
  <c r="P80"/>
  <c r="P79"/>
  <c i="1" r="AU55"/>
  <c i="5" r="BK82"/>
  <c r="BK81"/>
  <c r="J81"/>
  <c r="BK80"/>
  <c r="J80"/>
  <c r="BK79"/>
  <c r="J79"/>
  <c r="J56"/>
  <c r="J27"/>
  <c i="1" r="AG55"/>
  <c i="5" r="J82"/>
  <c r="BE82"/>
  <c r="J30"/>
  <c i="1" r="AV55"/>
  <c i="5" r="F30"/>
  <c i="1" r="AZ55"/>
  <c i="5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4"/>
  <c r="AX54"/>
  <c i="4"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4"/>
  <c i="1" r="BD54"/>
  <c i="4" r="BH82"/>
  <c r="F33"/>
  <c i="1" r="BC54"/>
  <c i="4" r="BG82"/>
  <c r="F32"/>
  <c i="1" r="BB54"/>
  <c i="4" r="BF82"/>
  <c r="J31"/>
  <c i="1" r="AW54"/>
  <c i="4" r="F31"/>
  <c i="1" r="BA54"/>
  <c i="4" r="T82"/>
  <c r="T81"/>
  <c r="T80"/>
  <c r="T79"/>
  <c r="R82"/>
  <c r="R81"/>
  <c r="R80"/>
  <c r="R79"/>
  <c r="P82"/>
  <c r="P81"/>
  <c r="P80"/>
  <c r="P79"/>
  <c i="1" r="AU54"/>
  <c i="4" r="BK82"/>
  <c r="BK81"/>
  <c r="J81"/>
  <c r="BK80"/>
  <c r="J80"/>
  <c r="BK79"/>
  <c r="J79"/>
  <c r="J56"/>
  <c r="J27"/>
  <c i="1" r="AG54"/>
  <c i="4" r="J82"/>
  <c r="BE82"/>
  <c r="J30"/>
  <c i="1" r="AV54"/>
  <c i="4" r="F30"/>
  <c i="1" r="AZ54"/>
  <c i="4" r="J58"/>
  <c r="J57"/>
  <c r="J75"/>
  <c r="F75"/>
  <c r="F73"/>
  <c r="E71"/>
  <c r="J51"/>
  <c r="F51"/>
  <c r="F49"/>
  <c r="E47"/>
  <c r="J36"/>
  <c r="J18"/>
  <c r="E18"/>
  <c r="F76"/>
  <c r="F52"/>
  <c r="J17"/>
  <c r="J12"/>
  <c r="J73"/>
  <c r="J49"/>
  <c r="E7"/>
  <c r="E69"/>
  <c r="E45"/>
  <c i="1" r="AY53"/>
  <c r="AX53"/>
  <c i="3" r="BI135"/>
  <c r="BH135"/>
  <c r="BG135"/>
  <c r="BF135"/>
  <c r="T135"/>
  <c r="T134"/>
  <c r="R135"/>
  <c r="R134"/>
  <c r="P135"/>
  <c r="P134"/>
  <c r="BK135"/>
  <c r="BK134"/>
  <c r="J134"/>
  <c r="J135"/>
  <c r="BE135"/>
  <c r="J60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T126"/>
  <c r="R127"/>
  <c r="R126"/>
  <c r="P127"/>
  <c r="P126"/>
  <c r="BK127"/>
  <c r="BK126"/>
  <c r="J126"/>
  <c r="J127"/>
  <c r="BE127"/>
  <c r="J59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4"/>
  <c i="1" r="BD53"/>
  <c i="3" r="BH83"/>
  <c r="F33"/>
  <c i="1" r="BC53"/>
  <c i="3" r="BG83"/>
  <c r="F32"/>
  <c i="1" r="BB53"/>
  <c i="3" r="BF83"/>
  <c r="J31"/>
  <c i="1" r="AW53"/>
  <c i="3" r="F31"/>
  <c i="1" r="BA53"/>
  <c i="3" r="T83"/>
  <c r="T82"/>
  <c r="T81"/>
  <c r="T80"/>
  <c r="R83"/>
  <c r="R82"/>
  <c r="R81"/>
  <c r="R80"/>
  <c r="P83"/>
  <c r="P82"/>
  <c r="P81"/>
  <c r="P80"/>
  <c i="1" r="AU53"/>
  <c i="3" r="BK83"/>
  <c r="BK82"/>
  <c r="J82"/>
  <c r="BK81"/>
  <c r="J81"/>
  <c r="BK80"/>
  <c r="J80"/>
  <c r="J56"/>
  <c r="J27"/>
  <c i="1" r="AG53"/>
  <c i="3" r="J83"/>
  <c r="BE83"/>
  <c r="J30"/>
  <c i="1" r="AV53"/>
  <c i="3" r="F30"/>
  <c i="1" r="AZ53"/>
  <c i="3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2"/>
  <c r="AX52"/>
  <c i="2" r="BI146"/>
  <c r="BH146"/>
  <c r="BG146"/>
  <c r="BF146"/>
  <c r="T146"/>
  <c r="T145"/>
  <c r="R146"/>
  <c r="R145"/>
  <c r="P146"/>
  <c r="P145"/>
  <c r="BK146"/>
  <c r="BK145"/>
  <c r="J145"/>
  <c r="J146"/>
  <c r="BE146"/>
  <c r="J60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T122"/>
  <c r="R123"/>
  <c r="R122"/>
  <c r="P123"/>
  <c r="P122"/>
  <c r="BK123"/>
  <c r="BK122"/>
  <c r="J122"/>
  <c r="J123"/>
  <c r="BE123"/>
  <c r="J59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76"/>
  <c r="AN76"/>
  <c r="AT75"/>
  <c r="AN75"/>
  <c r="AT74"/>
  <c r="AN74"/>
  <c r="AT73"/>
  <c r="AN73"/>
  <c r="AT72"/>
  <c r="AN72"/>
  <c r="AT71"/>
  <c r="AN71"/>
  <c r="AT70"/>
  <c r="AN70"/>
  <c r="AT69"/>
  <c r="AN69"/>
  <c r="AT68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<sst xmlns="http://schemas.openxmlformats.org/spreadsheetml/2006/main">
  <si>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</si>
  <si>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</si>
  <si>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</si>
  <si>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</si>
  <si>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</si>
  <si>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</si>
  <si>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</si>
  <si>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{e56a2ec5-ffb6-4aad-aebd-8fd1f212bde9}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</si>
  <si>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</si>
  <si>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</si>
  <si>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</si>
  <si>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</si>
  <si>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</si>
  <si>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</si>
  <si>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</si>
  <si>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</si>
  <si>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</si>
  <si>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</si>
  <si>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</si>
  <si>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zahrady mateřské školky, Tarnavova 18, Ostrava-Zábřeh</t>
  </si>
  <si>
    <t>KSO:</t>
  </si>
  <si>
    <t/>
  </si>
  <si>
    <t>CC-CZ:</t>
  </si>
  <si>
    <t>Místo:</t>
  </si>
  <si>
    <t>Ul. Tarnavova 3020/18 Ostrava-Zábřeh</t>
  </si>
  <si>
    <t>Datum:</t>
  </si>
  <si>
    <t>1. 12. 2018</t>
  </si>
  <si>
    <t>Zadavatel:</t>
  </si>
  <si>
    <t>IČ:</t>
  </si>
  <si>
    <t>75029863</t>
  </si>
  <si>
    <t xml:space="preserve">MŠ Ostrava Zábřeh, za školou 1, přízp. organizace </t>
  </si>
  <si>
    <t>DIČ:</t>
  </si>
  <si>
    <t>Uchazeč:</t>
  </si>
  <si>
    <t>Vyplň údaj</t>
  </si>
  <si>
    <t>Projektant:</t>
  </si>
  <si>
    <t>46610430</t>
  </si>
  <si>
    <t>Ing. Dagmar Rudolfová, Ing. Miroslava Najman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</si>
  <si>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</si>
  <si>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</si>
  <si>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</si>
  <si>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</si>
  <si>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</si>
  <si>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</si>
  <si>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</si>
  <si>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</si>
  <si>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</si>
  <si>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</si>
  <si>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</si>
  <si>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</si>
  <si>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</si>
  <si>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</si>
  <si>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</si>
  <si>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</si>
  <si>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</si>
  <si>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</si>
  <si>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</si>
  <si>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</si>
  <si>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</si>
  <si>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</si>
  <si>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</si>
  <si>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</si>
  <si>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</si>
  <si>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</si>
  <si>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</si>
  <si>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</si>
  <si>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</si>
  <si>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</si>
  <si>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</si>
  <si>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</si>
  <si>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</si>
  <si>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</si>
  <si>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</si>
  <si>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</si>
  <si>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</si>
  <si>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</si>
  <si>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</si>
  <si>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</si>
  <si>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</si>
  <si>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</si>
  <si>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</si>
  <si>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Předzahrádka s hmatovým chodníkem.</t>
  </si>
  <si>
    <t>STA</t>
  </si>
  <si>
    <t>1</t>
  </si>
  <si>
    <t>{a947a86b-35b3-49c3-9a3d-39af3d7bf42a}</t>
  </si>
  <si>
    <t>2</t>
  </si>
  <si>
    <t>02</t>
  </si>
  <si>
    <t>Suché prameniště</t>
  </si>
  <si>
    <t>{555ff06a-41da-492c-a0df-1c778daec1e2}</t>
  </si>
  <si>
    <t>03</t>
  </si>
  <si>
    <t>Tunel A a tunel B z vrbového proutí</t>
  </si>
  <si>
    <t>{59b46062-f3d7-474c-a948-ad0dea876412}</t>
  </si>
  <si>
    <t>04</t>
  </si>
  <si>
    <t>Lanové prolézací prvky</t>
  </si>
  <si>
    <t>{e6715eaf-6476-4af2-93ac-f23768964ffe}</t>
  </si>
  <si>
    <t>05</t>
  </si>
  <si>
    <t>Rozcestník</t>
  </si>
  <si>
    <t>{20c1cdbf-f935-47e3-ba75-13cdf317f857}</t>
  </si>
  <si>
    <t>06</t>
  </si>
  <si>
    <t>Kopec s tunelem a skluzavkou</t>
  </si>
  <si>
    <t>{e7ffd916-7971-4afc-b62a-bfe5b6fa5be8}</t>
  </si>
  <si>
    <t>07</t>
  </si>
  <si>
    <t>Kreslící tabule</t>
  </si>
  <si>
    <t>{d1872d2e-3b01-46d7-9619-68ec75befc4b}</t>
  </si>
  <si>
    <t>08</t>
  </si>
  <si>
    <t>Ptačí budka</t>
  </si>
  <si>
    <t>{de071221-44fd-4cc1-bad5-a37255a3419a}</t>
  </si>
  <si>
    <t>09</t>
  </si>
  <si>
    <t>Dílnička</t>
  </si>
  <si>
    <t>{69c8135a-90d2-4d09-b077-7689f932b200}</t>
  </si>
  <si>
    <t>10</t>
  </si>
  <si>
    <t>Kolotoč</t>
  </si>
  <si>
    <t>{0e0b5dd5-9a8f-4476-8870-f5c3b5b14ce0}</t>
  </si>
  <si>
    <t>11</t>
  </si>
  <si>
    <t>Balanční kůly</t>
  </si>
  <si>
    <t>{43ea3288-22d7-410a-96f1-0782b7f05d40}</t>
  </si>
  <si>
    <t>12</t>
  </si>
  <si>
    <t>Zvonkohra</t>
  </si>
  <si>
    <t>{4503ccbd-cecd-4317-a945-d46f46ff0a81}</t>
  </si>
  <si>
    <t>13</t>
  </si>
  <si>
    <t>Dendrofón</t>
  </si>
  <si>
    <t>{d4d24469-8e38-4413-9e8d-6aed708b9e8a}</t>
  </si>
  <si>
    <t>14</t>
  </si>
  <si>
    <t>Hmyzí domeček</t>
  </si>
  <si>
    <t>{e0cd7184-6749-44a9-aea0-9331301fbe0a}</t>
  </si>
  <si>
    <t>Balanční chodník</t>
  </si>
  <si>
    <t>{f081e96f-d006-46ac-b9c6-5268570e25a5}</t>
  </si>
  <si>
    <t>16</t>
  </si>
  <si>
    <t>Lavička kolem stromu</t>
  </si>
  <si>
    <t>{d1c5d040-a4f4-4062-a2fb-bc51710cd0b0}</t>
  </si>
  <si>
    <t>17</t>
  </si>
  <si>
    <t>Zpevněné kmeny stromů</t>
  </si>
  <si>
    <t>{57e5e3f8-95f2-41ba-ba9b-4f76fb56c8b5}</t>
  </si>
  <si>
    <t>18</t>
  </si>
  <si>
    <t>Chýše z vrbového proutí</t>
  </si>
  <si>
    <t>{aa751475-f952-4cef-b355-9a40c70b9855}</t>
  </si>
  <si>
    <t>19</t>
  </si>
  <si>
    <t>Balanční stezka</t>
  </si>
  <si>
    <t>{a2e83f5b-22b4-48c5-b2f3-fb8d7974d96c}</t>
  </si>
  <si>
    <t>20</t>
  </si>
  <si>
    <t>Komposter</t>
  </si>
  <si>
    <t>{9a3fdcfd-7def-4ad6-ae70-909f7f0b357c}</t>
  </si>
  <si>
    <t>Bylinky</t>
  </si>
  <si>
    <t>{4936692b-19c3-4077-bacd-61473fbef5b0}</t>
  </si>
  <si>
    <t>22</t>
  </si>
  <si>
    <t>Vyvýšený záhon</t>
  </si>
  <si>
    <t>{1e1e0724-73cf-4a9e-bf72-5d764abac1bd}</t>
  </si>
  <si>
    <t>23</t>
  </si>
  <si>
    <t>Bourání</t>
  </si>
  <si>
    <t>{d98f1d5f-6c25-4f24-b72b-8a0a0ce29d36}</t>
  </si>
  <si>
    <t>24</t>
  </si>
  <si>
    <t>Ostatní náklady</t>
  </si>
  <si>
    <t>{8a5f1076-66aa-410a-b2ec-4d910f15b14f}</t>
  </si>
  <si>
    <t>25</t>
  </si>
  <si>
    <t>VRN</t>
  </si>
  <si>
    <t>{4f35704f-95c1-408c-bf1c-53a8555f6954}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</si>
  <si>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</si>
  <si>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</si>
  <si>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</si>
  <si>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</si>
  <si>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</si>
  <si>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</si>
  <si>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</si>
  <si>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Předzahrádka s hmatovým chodníkem.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</si>
  <si>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</si>
  <si>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</si>
  <si>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</si>
  <si>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</si>
  <si>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</si>
  <si>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</si>
  <si>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</si>
  <si>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</si>
  <si>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</si>
  <si>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</si>
  <si>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</si>
  <si>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</si>
  <si>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</si>
  <si>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</si>
  <si>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</si>
  <si>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</si>
  <si>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</si>
  <si>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</si>
  <si>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</si>
  <si>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</si>
  <si>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</si>
  <si>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</si>
  <si>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</si>
  <si>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</si>
  <si>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</si>
  <si>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</si>
  <si>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</si>
  <si>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</si>
  <si>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</si>
  <si>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</si>
  <si>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</si>
  <si>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2018 02</t>
  </si>
  <si>
    <t>4</t>
  </si>
  <si>
    <t>1084367361</t>
  </si>
  <si>
    <t>VV</t>
  </si>
  <si>
    <t xml:space="preserve">č.1 - skupina keřů,  z PD v.č. 4 kácení a likvidace zeleně</t>
  </si>
  <si>
    <t>14+(5*0,5)</t>
  </si>
  <si>
    <t>112201113</t>
  </si>
  <si>
    <t>Odstranění pařezu v rovině nebo na svahu do 1:5 o průměru pařezu na řezné ploše přes 300 do 400 mm</t>
  </si>
  <si>
    <t>kus</t>
  </si>
  <si>
    <t>-41836285</t>
  </si>
  <si>
    <t xml:space="preserve">č.5 - pařez  z PD v.č. 4 , kácení a likvidace zeleně</t>
  </si>
  <si>
    <t>3</t>
  </si>
  <si>
    <t>162301501</t>
  </si>
  <si>
    <t>Vodorovné přemístění smýcených křovin do průměru kmene 100 mm na vzdálenost do 5 000 m</t>
  </si>
  <si>
    <t>2007499147</t>
  </si>
  <si>
    <t>121112011</t>
  </si>
  <si>
    <t>Sejmutí ornice ručně bez vodorovného přemístění s naložením na dopravní prostředek nebo s odhozením do 3 m tloušťky vrstvy do 150 mm</t>
  </si>
  <si>
    <t>m3</t>
  </si>
  <si>
    <t>-2146593557</t>
  </si>
  <si>
    <t>plochy 1/1 a 1/2, z PD v.č. 6/1</t>
  </si>
  <si>
    <t>74,8*0,1</t>
  </si>
  <si>
    <t>5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</si>
  <si>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</si>
  <si>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</si>
  <si>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513340171</t>
  </si>
  <si>
    <t>6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</si>
  <si>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</si>
  <si>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</si>
  <si>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-1235479502</t>
  </si>
  <si>
    <t>(74,8*0,1)*7</t>
  </si>
  <si>
    <t>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</si>
  <si>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</si>
  <si>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</si>
  <si>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1827481878</t>
  </si>
  <si>
    <t>74,8</t>
  </si>
  <si>
    <t>8</t>
  </si>
  <si>
    <t>184911311</t>
  </si>
  <si>
    <t>Položení mulčovací textilie proti prorůstání plevelů kolem vysázených rostlin v rovině nebo na svahu do 1:5</t>
  </si>
  <si>
    <t>1003162466</t>
  </si>
  <si>
    <t>74,8+6 "připočteny zvednuté lemy záhonů"</t>
  </si>
  <si>
    <t>9</t>
  </si>
  <si>
    <t>1 001VL</t>
  </si>
  <si>
    <t>Tkaná mulčovací textilie 100g/m2</t>
  </si>
  <si>
    <t>vlastní</t>
  </si>
  <si>
    <t>858140221</t>
  </si>
  <si>
    <t>školkařská textilie</t>
  </si>
  <si>
    <t>80,8*1,2</t>
  </si>
  <si>
    <t>1 002VL</t>
  </si>
  <si>
    <t>Kotvící materiál na textilii</t>
  </si>
  <si>
    <t>ks</t>
  </si>
  <si>
    <t>1281221813</t>
  </si>
  <si>
    <t>74,8*4</t>
  </si>
  <si>
    <t>184911421</t>
  </si>
  <si>
    <t>Mulčování vysazených rostlin mulčovací kůrou, tl. do 100 mm v rovině nebo na svahu do 1:5</t>
  </si>
  <si>
    <t>-958533499</t>
  </si>
  <si>
    <t>mulčování ploch předzahrádky 1/1 a 1/2 mimo hmatového chodníku dle PD v.č.6/1</t>
  </si>
  <si>
    <t>74,8-19,6</t>
  </si>
  <si>
    <t>M</t>
  </si>
  <si>
    <t>10391100</t>
  </si>
  <si>
    <t>kůra mulčovací VL</t>
  </si>
  <si>
    <t>-1630823752</t>
  </si>
  <si>
    <t>kůra pro plochy předzahrádky 1/1 a 1/2 mimo hmatového chodníku dle PD v.č.6/1</t>
  </si>
  <si>
    <t>(74,8-19,6)*0,1*1,1</t>
  </si>
  <si>
    <t>696110007</t>
  </si>
  <si>
    <t>Dodávka+výsadba rostlin.</t>
  </si>
  <si>
    <t>soubor</t>
  </si>
  <si>
    <t>-2118564049</t>
  </si>
  <si>
    <t>Kompletní provedení výsadby dle PD v.č.6/1/1,2</t>
  </si>
  <si>
    <t>včetně, hloubení jamek, 100% výměny půdy, substrát, dodání hnojiva a výsazení. Zahrnuta i dodávka rostlin 9xmalé, 56xstřední</t>
  </si>
  <si>
    <t>Ostatní konstrukce a práce, bourání</t>
  </si>
  <si>
    <t>916371211</t>
  </si>
  <si>
    <t>Osazení skrytého flexibilního zahradního obrubníku plastového jednostranným odkopáním</t>
  </si>
  <si>
    <t>m</t>
  </si>
  <si>
    <t>-1040181666</t>
  </si>
  <si>
    <t>kompletní provedení a výměra dle PD v.č.6/1</t>
  </si>
  <si>
    <t>27</t>
  </si>
  <si>
    <t>9 001VL</t>
  </si>
  <si>
    <t>Neviditelný obrubník 100 (rozměry 1000mm x 85mm x 100mm)</t>
  </si>
  <si>
    <t>-1010630142</t>
  </si>
  <si>
    <t>9 002VL</t>
  </si>
  <si>
    <t>Plastový hřeb, délka 250mm průměr 16mm.</t>
  </si>
  <si>
    <t>-484835969</t>
  </si>
  <si>
    <t>27*3</t>
  </si>
  <si>
    <t>9 003VL</t>
  </si>
  <si>
    <t>Dodávka a montáž hranolu z akátu, s roxorem na ukotvení 1300*100*50</t>
  </si>
  <si>
    <t>-174592941</t>
  </si>
  <si>
    <t xml:space="preserve">Kompletní provedení montáže a dodávky, dle PD,  v.č.6/1 včetně nabití roxoru do vyvrtaných děr</t>
  </si>
  <si>
    <t>184911151</t>
  </si>
  <si>
    <t>Mulčování záhonů kačírkem nebo drceným kamenivem tloušťky mulče přes 20 do 50 mm v rovině nebo na svahu do 1:5</t>
  </si>
  <si>
    <t>-901188712</t>
  </si>
  <si>
    <t>mulčování poloviny polí hmatového chodník kačírkem různe frakce dle PD v.č.6/1</t>
  </si>
  <si>
    <t>9,8</t>
  </si>
  <si>
    <t>58337402</t>
  </si>
  <si>
    <t>kamenivo dekorační (kačírek) frakce 16/22</t>
  </si>
  <si>
    <t>t</t>
  </si>
  <si>
    <t>-1992033600</t>
  </si>
  <si>
    <t>9,8*0,1*1,6</t>
  </si>
  <si>
    <t>463549607</t>
  </si>
  <si>
    <t xml:space="preserve">mulčování poloviny polí hmatového chodník kůrou  různe frakce dle PD v.č.6/1</t>
  </si>
  <si>
    <t>-564721327</t>
  </si>
  <si>
    <t>mulčování poloviny polí hmatového chodník kůrou různe frakce dle PD v.č.6/1</t>
  </si>
  <si>
    <t>9,8*0,1</t>
  </si>
  <si>
    <t>998</t>
  </si>
  <si>
    <t>Přesun hmot</t>
  </si>
  <si>
    <t>998231411</t>
  </si>
  <si>
    <t>Přesun hmot pro sadovnické a krajinářské úpravy - ručně bez užití mechanizace vodorovná dopravní vzdálenost do 100 m</t>
  </si>
  <si>
    <t>-861488951</t>
  </si>
  <si>
    <t>kačírek pro hmatový chodník+kůra pro hmatový chodník+kůra pro předzahrádku</t>
  </si>
  <si>
    <t>1,568+(0,98*0,5)+(6,072*0,5)</t>
  </si>
  <si>
    <t>02 - Suché prameniště</t>
  </si>
  <si>
    <t>-1227007811</t>
  </si>
  <si>
    <t xml:space="preserve">č.2 - skupina keřů,  z PD v.č. 4 kácení a likvidace zeleně</t>
  </si>
  <si>
    <t>1871089850</t>
  </si>
  <si>
    <t>173379130</t>
  </si>
  <si>
    <t>plocha suchého prameniště, z PD v.č. 6/2</t>
  </si>
  <si>
    <t>15*0,1</t>
  </si>
  <si>
    <t>-1639798908</t>
  </si>
  <si>
    <t>-116596152</t>
  </si>
  <si>
    <t>(15*0,1)*5</t>
  </si>
  <si>
    <t>1692547947</t>
  </si>
  <si>
    <t>-1072723540</t>
  </si>
  <si>
    <t>-1442238796</t>
  </si>
  <si>
    <t>školkařská textílie</t>
  </si>
  <si>
    <t xml:space="preserve">15*1,2 </t>
  </si>
  <si>
    <t>Kotvící platový kolík na textilii</t>
  </si>
  <si>
    <t>-1118942794</t>
  </si>
  <si>
    <t>18*4</t>
  </si>
  <si>
    <t>-793480369</t>
  </si>
  <si>
    <t>plocha suchého prameniště dle PD v.č.6/2</t>
  </si>
  <si>
    <t>kamenivo dekorační (kačírek) frakce 16/32</t>
  </si>
  <si>
    <t>-71645370</t>
  </si>
  <si>
    <t>15*0,1*1,6</t>
  </si>
  <si>
    <t>1 003VL</t>
  </si>
  <si>
    <t xml:space="preserve">Dodávka+montáž  kamene na záhonu suché prameniště.</t>
  </si>
  <si>
    <t>49784235</t>
  </si>
  <si>
    <t>kompletní provedení a dodávka kamene dle PD v.č.6/2</t>
  </si>
  <si>
    <t>0,5</t>
  </si>
  <si>
    <t>-18880996</t>
  </si>
  <si>
    <t>úprava terénu po kácení a likvidace zeleně PD v.č.4</t>
  </si>
  <si>
    <t>181411131</t>
  </si>
  <si>
    <t>Založení trávníku na půdě předem připravené plochy do 1000 m2 výsevem včetně utažení parkového v rovině nebo na svahu do 1:5</t>
  </si>
  <si>
    <t>-750585237</t>
  </si>
  <si>
    <t>00572440</t>
  </si>
  <si>
    <t>osivo směs travní hřištní</t>
  </si>
  <si>
    <t>kg</t>
  </si>
  <si>
    <t>746546456</t>
  </si>
  <si>
    <t>10*0,03</t>
  </si>
  <si>
    <t>182709955</t>
  </si>
  <si>
    <t>kompletní provedení a výměra dle PD v.č.6/2</t>
  </si>
  <si>
    <t>1156514906</t>
  </si>
  <si>
    <t>819418847</t>
  </si>
  <si>
    <t>6*3</t>
  </si>
  <si>
    <t>-678283741</t>
  </si>
  <si>
    <t>kačírek pro suchý záhon+kámen</t>
  </si>
  <si>
    <t>2,4+0,5</t>
  </si>
  <si>
    <t>03 - Tunel A a tunel B z vrbového proutí</t>
  </si>
  <si>
    <t>-1009470722</t>
  </si>
  <si>
    <t xml:space="preserve">Úprava terénu kolem vrbových tunelu A a B po instalaci </t>
  </si>
  <si>
    <t>(9+9)*0,5</t>
  </si>
  <si>
    <t>1893018233</t>
  </si>
  <si>
    <t xml:space="preserve">Dosev a oprava kolem vrbových tunelu A a B po instalaci </t>
  </si>
  <si>
    <t>-708479104</t>
  </si>
  <si>
    <t>9*0,03</t>
  </si>
  <si>
    <t>Dodávka a montáž tunelů A a B z vrbového proutí</t>
  </si>
  <si>
    <t>-1221355959</t>
  </si>
  <si>
    <t>Kompletní provedení a dodávka tunelů A a B z vrbového proutí dle PD, v.č. 6/3 tunel z vrbového proutí, včetně rozměrů</t>
  </si>
  <si>
    <t xml:space="preserve">Včetně vrtů, uložení, substrátu, textilie, mulčovací kůry, </t>
  </si>
  <si>
    <t>04 - Lanové prolézací prvky</t>
  </si>
  <si>
    <t xml:space="preserve">      9 - Ostatní konstrukce a práce, bourání</t>
  </si>
  <si>
    <t>1937864667</t>
  </si>
  <si>
    <t xml:space="preserve">č.3 - skupina keřů,  z PD v.č. 4 kácení a likvidace zeleně</t>
  </si>
  <si>
    <t>15+10</t>
  </si>
  <si>
    <t>-317440499</t>
  </si>
  <si>
    <t>898229619</t>
  </si>
  <si>
    <t>Úprava terénu po kácení a likvidace zeleně a instalaci prvků</t>
  </si>
  <si>
    <t>15+10+2,5+2,5+2,5</t>
  </si>
  <si>
    <t>429772722</t>
  </si>
  <si>
    <t>Dodávka+ dosev a oprava trávníku po dokončení realizace,</t>
  </si>
  <si>
    <t>32,5</t>
  </si>
  <si>
    <t>-1915598800</t>
  </si>
  <si>
    <t>32,5*0,03</t>
  </si>
  <si>
    <t>Dodávka a montáž prolézacího lanového prvku, síť.</t>
  </si>
  <si>
    <t>-1993946938</t>
  </si>
  <si>
    <t xml:space="preserve">Kompletní provedení  a dodávka dle PD, v.č. 6 a v.č.6/4</t>
  </si>
  <si>
    <t>Včetně výkopu, betonu B/20, betonáže se založením</t>
  </si>
  <si>
    <t>Dodávka a montáž prolézacího lanového prvku, pavouk.</t>
  </si>
  <si>
    <t>1539010087</t>
  </si>
  <si>
    <t>Dodávka a montáž herního prvku balanční kůly.</t>
  </si>
  <si>
    <t>-426932201</t>
  </si>
  <si>
    <t>05 - Rozcestník</t>
  </si>
  <si>
    <t>1595386659</t>
  </si>
  <si>
    <t>úprava terénu po instalaci prvku</t>
  </si>
  <si>
    <t>627876374</t>
  </si>
  <si>
    <t xml:space="preserve">dosev a oprava  po instalaci prvku</t>
  </si>
  <si>
    <t>-423509542</t>
  </si>
  <si>
    <t>1*0,03</t>
  </si>
  <si>
    <t>Dodávka a montáž akátového pvku dřevěný rozcestní</t>
  </si>
  <si>
    <t>-1098894036</t>
  </si>
  <si>
    <t>Kompletní dodávka a montáž dle PD, v. č.6 a v.č. 6/5</t>
  </si>
  <si>
    <t>06 - Kopec s tunelem a skluzavkou</t>
  </si>
  <si>
    <t>Dodávka a montáž tunelu z roury K2 800/6m SN 8 PP DIN</t>
  </si>
  <si>
    <t>-924699382</t>
  </si>
  <si>
    <t xml:space="preserve">Kompletní provedení a dodávka a ustavení  tunelu dle PD a výkres č. 6/6. </t>
  </si>
  <si>
    <t>Ustavení do pískového lože ze stávajících pískovišť , včetně zkrácení na míru</t>
  </si>
  <si>
    <t>Dodávka a montáž akátové palisády 2m k ukončení tunelu</t>
  </si>
  <si>
    <t>-652272213</t>
  </si>
  <si>
    <t>Kompletní dodávka a montáž akátové palisády dle PD, výkres č. 6/6</t>
  </si>
  <si>
    <t>Včetně výkopu,betonu B/20, betonáže, ustavení.Kůly různé výšky od 900 do 1300. Délka palisády cca 1m na každou stranu od tunelu do V.</t>
  </si>
  <si>
    <t>121101101</t>
  </si>
  <si>
    <t>Sejmutí ornice nebo lesní půdy s vodorovným přemístěním na hromady v místě upotřebení nebo na dočasné či trvalé skládky se složením, na vzdálenost do 50 m</t>
  </si>
  <si>
    <t>-1223142796</t>
  </si>
  <si>
    <t>Sejmutí ornice z dopadové plochy okolo kopečku dle PD v.č.6/6</t>
  </si>
  <si>
    <t>77*0,1</t>
  </si>
  <si>
    <t>10364101</t>
  </si>
  <si>
    <t xml:space="preserve">zemina pro terénní úpravy -  ornice</t>
  </si>
  <si>
    <t>68265989</t>
  </si>
  <si>
    <t>36</t>
  </si>
  <si>
    <t>167101101</t>
  </si>
  <si>
    <t>Nakládání, skládání a překládání neulehlého výkopku nebo sypaniny nakládání, množství do 100 m3, z hornin tř. 1 až 4</t>
  </si>
  <si>
    <t>-1794106727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</si>
  <si>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</si>
  <si>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</si>
  <si>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-1861858852</t>
  </si>
  <si>
    <t>182101101</t>
  </si>
  <si>
    <t>Svahování trvalých svahů do projektovaných profilů s potřebným přemístěním výkopku při svahování v zářezech v hornině tř. 1 až 4</t>
  </si>
  <si>
    <t>1358136770</t>
  </si>
  <si>
    <t>71*2</t>
  </si>
  <si>
    <t>171151101</t>
  </si>
  <si>
    <t>Hutnění boků násypů z hornin soudržných a sypkých pro jakýkoliv sklon, délku a míru zhutnění svahu</t>
  </si>
  <si>
    <t>-223501842</t>
  </si>
  <si>
    <t>Dodávka a montáž terénní skluzavky z nerezi 280/50</t>
  </si>
  <si>
    <t>2102009248</t>
  </si>
  <si>
    <t>Kompletní provedení a dodávka, včetně podesty s betonáží B/20 a zábradlí dle PD, výkres č. 6/6</t>
  </si>
  <si>
    <t>-1868752670</t>
  </si>
  <si>
    <t>úprava pískové plochy, určena z PD , výkres v.č. 6/6</t>
  </si>
  <si>
    <t>77</t>
  </si>
  <si>
    <t>1463984471</t>
  </si>
  <si>
    <t>plocha+záhyby okrajů</t>
  </si>
  <si>
    <t>77+ (51*0,1)</t>
  </si>
  <si>
    <t>69311081</t>
  </si>
  <si>
    <t>geotextilie netkaná PES 300g/m2</t>
  </si>
  <si>
    <t>-50398713</t>
  </si>
  <si>
    <t>81,3*1,2</t>
  </si>
  <si>
    <t>696110002</t>
  </si>
  <si>
    <t>1598795943</t>
  </si>
  <si>
    <t>97*4</t>
  </si>
  <si>
    <t>Zavezení dopadové plochy pískem v rovině a svahu do 1:5</t>
  </si>
  <si>
    <t>-405973820</t>
  </si>
  <si>
    <t>58153675</t>
  </si>
  <si>
    <t>Písek frakce 0-4 hygyenický</t>
  </si>
  <si>
    <t>298657551</t>
  </si>
  <si>
    <t>77*0,1*1,8*1,2</t>
  </si>
  <si>
    <t>181111111.1</t>
  </si>
  <si>
    <t>423259203</t>
  </si>
  <si>
    <t>plocha kopečku+plocha kolem herní plochy</t>
  </si>
  <si>
    <t>142+(51*0,5)</t>
  </si>
  <si>
    <t>189749017</t>
  </si>
  <si>
    <t>Kompletní provedení výsadby dle PD v.č.6/6, výsadba 5 keřů jako přírodní bariéra, zábrana, nad palisádama a ústím tunelu</t>
  </si>
  <si>
    <t xml:space="preserve">včetně, hloubení jamek, 100% výměny půdy,substrát, dodání hnojiva a výsazení. </t>
  </si>
  <si>
    <t>Zahrnuta i dodávka rostlin 5ks Spirea x Bumalda Anthony Waterer, výška 30-40cm, kontajner 2l</t>
  </si>
  <si>
    <t>271989668</t>
  </si>
  <si>
    <t>285906353</t>
  </si>
  <si>
    <t>167,5*0,03</t>
  </si>
  <si>
    <t>135540656</t>
  </si>
  <si>
    <t>písek</t>
  </si>
  <si>
    <t>16,632</t>
  </si>
  <si>
    <t>07 - Kreslící tabule</t>
  </si>
  <si>
    <t>1294557515</t>
  </si>
  <si>
    <t>-66793765</t>
  </si>
  <si>
    <t>-1057540590</t>
  </si>
  <si>
    <t>Dodávka a montáž herního prvku kreslící tabule</t>
  </si>
  <si>
    <t>1638073659</t>
  </si>
  <si>
    <t>Kompletní dodávka a montáž dle PD, v. č.6 a v.č. 6/7</t>
  </si>
  <si>
    <t>08 - Ptačí budka</t>
  </si>
  <si>
    <t>9 004VL</t>
  </si>
  <si>
    <t>Dodávka a montáž ptačí budky</t>
  </si>
  <si>
    <t>955948524</t>
  </si>
  <si>
    <t>Kompletní provedení a dodávka dle PD, výkres č. 6/8</t>
  </si>
  <si>
    <t xml:space="preserve">přichycení pomocí hřebů </t>
  </si>
  <si>
    <t>09 - Dílnička</t>
  </si>
  <si>
    <t xml:space="preserve">    6 - Úpravy povrchů, podlahy a osazování výplní</t>
  </si>
  <si>
    <t>-1730307422</t>
  </si>
  <si>
    <t xml:space="preserve"> dle PD, v.č.6/9, odvoz písku k ustavení tunelu z dílničky 1 a 2</t>
  </si>
  <si>
    <t>(4*2,7)*0,4*2</t>
  </si>
  <si>
    <t>1726570280</t>
  </si>
  <si>
    <t>4,320*2</t>
  </si>
  <si>
    <t>-1562000312</t>
  </si>
  <si>
    <t xml:space="preserve"> dle PD, v.č.6/9, </t>
  </si>
  <si>
    <t>4*2,7*2</t>
  </si>
  <si>
    <t>Úpravy povrchů, podlahy a osazování výplní</t>
  </si>
  <si>
    <t>6 001VL</t>
  </si>
  <si>
    <t>Příprava zídky na opravu omítnutím</t>
  </si>
  <si>
    <t>424765071</t>
  </si>
  <si>
    <t>očištění a penetrace stávajících betonů dílniček</t>
  </si>
  <si>
    <t>(4*0,5)+(4*0,4)+(4*0,4)+(4*0,5)+(4*0,4)+(4*0,4)</t>
  </si>
  <si>
    <t>Součet</t>
  </si>
  <si>
    <t>6 002VL</t>
  </si>
  <si>
    <t>1075442221</t>
  </si>
  <si>
    <t>očištění a penetrace stávajících betonů pískoviště</t>
  </si>
  <si>
    <t>628332121</t>
  </si>
  <si>
    <t>Omítka cementová zdí a valů zatřená na zdivu nebo na betonu hladká</t>
  </si>
  <si>
    <t>-1112258728</t>
  </si>
  <si>
    <t>628332121.1</t>
  </si>
  <si>
    <t>-1378862090</t>
  </si>
  <si>
    <t>oprava zdí stávajícího pískoviště</t>
  </si>
  <si>
    <t>696110017</t>
  </si>
  <si>
    <t>Dodávka a montáž, oprava sedací plochy dílnička č1 a č.2</t>
  </si>
  <si>
    <t>-86915011</t>
  </si>
  <si>
    <t>Kompletní demontáž, dodávka a montáž nové posedové plochy z akátových latí, dle PD v.č.6/9, včetně uchycení</t>
  </si>
  <si>
    <t>(4*0,5)+(4*0,5)</t>
  </si>
  <si>
    <t>696110017.1</t>
  </si>
  <si>
    <t>Dodávka a montáž, oprava sedací plochy stávajícího pískoviště</t>
  </si>
  <si>
    <t>1891875543</t>
  </si>
  <si>
    <t>696110018</t>
  </si>
  <si>
    <t>Dodávka a montáž dna dílničky č.1 a č.2</t>
  </si>
  <si>
    <t>-488608250</t>
  </si>
  <si>
    <t>Kompletní provedení a dodávka dle PD v.č.6/9, včetně drobného kameniva 0/4, plastové rohože Bera Gravel s geotextili, kačírku 4/8, zarovnání a utužení</t>
  </si>
  <si>
    <t>4*2,7</t>
  </si>
  <si>
    <t>10 - Kolotoč</t>
  </si>
  <si>
    <t>-962093044</t>
  </si>
  <si>
    <t>1822349652</t>
  </si>
  <si>
    <t>-143183487</t>
  </si>
  <si>
    <t>6*0,03</t>
  </si>
  <si>
    <t>Dodávka a montáž kolotoče z akátového dřeva</t>
  </si>
  <si>
    <t>-949357676</t>
  </si>
  <si>
    <t>Kompletní provedení a dodávka dle PD v.č. 6/10</t>
  </si>
  <si>
    <t xml:space="preserve">Včetně výkopu, betonu B/20, betonáže, ustavení, ukotvení </t>
  </si>
  <si>
    <t>11 - Balanční kůly</t>
  </si>
  <si>
    <t>-1407213441</t>
  </si>
  <si>
    <t>-1570159080</t>
  </si>
  <si>
    <t>1323910919</t>
  </si>
  <si>
    <t>4*0,03</t>
  </si>
  <si>
    <t>Dodávka a montáž herního prvku akátové balanční kůly 3000/2400</t>
  </si>
  <si>
    <t>-821119386</t>
  </si>
  <si>
    <t>Kompletní provedení a dodávka dle PD v.č. 6/11</t>
  </si>
  <si>
    <t>Včetně výkopu, betonu B/20, betonáže, ustavení 4 kůlů 3200 a 13 kůlů 1100</t>
  </si>
  <si>
    <t>12 - Zvonkohra</t>
  </si>
  <si>
    <t>96061052</t>
  </si>
  <si>
    <t>-230893900</t>
  </si>
  <si>
    <t>-2004633409</t>
  </si>
  <si>
    <t>Dodávka a montáž akátového herního prvku zvonkohra</t>
  </si>
  <si>
    <t>1582028247</t>
  </si>
  <si>
    <t>Kompletní provedení a dodávka dle PD v.č. 6/12</t>
  </si>
  <si>
    <t>Včetně výkopu, betonu B/20, betonáže, ustavení</t>
  </si>
  <si>
    <t>13 - Dendrofón</t>
  </si>
  <si>
    <t>-1342481810</t>
  </si>
  <si>
    <t>570449684</t>
  </si>
  <si>
    <t>-992579001</t>
  </si>
  <si>
    <t>3*0,03</t>
  </si>
  <si>
    <t>9 001VL.1</t>
  </si>
  <si>
    <t>Dodávka a montáž akátového herního prvku dendrofon</t>
  </si>
  <si>
    <t>174000430</t>
  </si>
  <si>
    <t>Kompletní provedení a dodávka dle PD v.č. 6/13</t>
  </si>
  <si>
    <t>14 - Hmyzí domeček</t>
  </si>
  <si>
    <t>-1241116856</t>
  </si>
  <si>
    <t>327966171</t>
  </si>
  <si>
    <t>-2108005914</t>
  </si>
  <si>
    <t>9 001VL.1.2</t>
  </si>
  <si>
    <t>Dodávka a montáž akátového prvku hmyzí domeček-hotel</t>
  </si>
  <si>
    <t>Vlastní</t>
  </si>
  <si>
    <t>1120021358</t>
  </si>
  <si>
    <t>Kompletní provedení a dodávka dle PD v.č. 6/14</t>
  </si>
  <si>
    <t>15 - Balanční chodník</t>
  </si>
  <si>
    <t>-1848360614</t>
  </si>
  <si>
    <t>1725294609</t>
  </si>
  <si>
    <t>1099588024</t>
  </si>
  <si>
    <t>Dodávka a montáž akátového herního prvku, balanční chodník-lávka</t>
  </si>
  <si>
    <t>-678434623</t>
  </si>
  <si>
    <t>Kompletní provedení a dodávka dle PD v.č. 6/15</t>
  </si>
  <si>
    <t>16 - Lavička kolem stromu</t>
  </si>
  <si>
    <t>-478700439</t>
  </si>
  <si>
    <t>-99381544</t>
  </si>
  <si>
    <t>-1341448869</t>
  </si>
  <si>
    <t>Dodávka a montáž akátové šestiuhelníkové lavičky kolem stromu bez opěradla</t>
  </si>
  <si>
    <t>-324504326</t>
  </si>
  <si>
    <t>Kompletní provedení a dodávka dle PD v.č. 6/16 včetně rozměrů 2000/400/400</t>
  </si>
  <si>
    <t>vyrobeno podle místních podmínek stromu z akátových latí, bez ukotvení do země</t>
  </si>
  <si>
    <t>17 - Zpevněné kmeny stromů</t>
  </si>
  <si>
    <t>-714126225</t>
  </si>
  <si>
    <t>-982213955</t>
  </si>
  <si>
    <t>199040425</t>
  </si>
  <si>
    <t>5*0,03</t>
  </si>
  <si>
    <t>Dodávka a montáž herního prvku, zpevněné kmeny z akátu</t>
  </si>
  <si>
    <t>604305053</t>
  </si>
  <si>
    <t xml:space="preserve">Kompletní provedení a dodávka herního prvku, přírodní průlezka kmeny z akátu dle PD, v.č. 6/18 </t>
  </si>
  <si>
    <t>4 kmeny z akátu, průměr 250, délka 3000, včetně zpevnění zavitovou tyčí 12mm</t>
  </si>
  <si>
    <t>18 - Chýše z vrbového proutí</t>
  </si>
  <si>
    <t>-797394547</t>
  </si>
  <si>
    <t xml:space="preserve">č.6 - skupina keřů,  z PD v.č. 4 kácení a likvidace zeleně</t>
  </si>
  <si>
    <t>-249035465</t>
  </si>
  <si>
    <t>1915656583</t>
  </si>
  <si>
    <t>2122536627</t>
  </si>
  <si>
    <t>-864846470</t>
  </si>
  <si>
    <t>Dodávka a montáž chýše z vrbového proutí 2800/1800</t>
  </si>
  <si>
    <t>-1132769729</t>
  </si>
  <si>
    <t xml:space="preserve">Kompletní provedení a dodávka chýše z vrbového proutí dle PD, v.č. 6/18 </t>
  </si>
  <si>
    <t>19 - Balanční stezka</t>
  </si>
  <si>
    <t>1843481815</t>
  </si>
  <si>
    <t>1100596178</t>
  </si>
  <si>
    <t>1827711380</t>
  </si>
  <si>
    <t>Dodávka a montáž akátového herního prvku, blanční stezka</t>
  </si>
  <si>
    <t>-1488492926</t>
  </si>
  <si>
    <t>Kompletní provedení a dodávka dle PD v.č. 6/19</t>
  </si>
  <si>
    <t>20 - Komposter</t>
  </si>
  <si>
    <t>-2140795509</t>
  </si>
  <si>
    <t>-1587195830</t>
  </si>
  <si>
    <t>634731746</t>
  </si>
  <si>
    <t>696110015</t>
  </si>
  <si>
    <t>Dodávka a montáž dřevěného prvku z akátu, komposter</t>
  </si>
  <si>
    <t>1517709410</t>
  </si>
  <si>
    <t>Kompletní provedení a dodávka dle PD v.č. 6/20 - d-2000/š-100/v-600</t>
  </si>
  <si>
    <t>21 - Bylinky</t>
  </si>
  <si>
    <t>-21166389</t>
  </si>
  <si>
    <t xml:space="preserve">č.4 - skupina keřů,  z PD v.č. 4 kácení a likvidace zeleně</t>
  </si>
  <si>
    <t>-631000311</t>
  </si>
  <si>
    <t>1126920546</t>
  </si>
  <si>
    <t>výměra dle PD v.č.6/21</t>
  </si>
  <si>
    <t>14,85*0,1</t>
  </si>
  <si>
    <t>1587027984</t>
  </si>
  <si>
    <t>95221891</t>
  </si>
  <si>
    <t>293809336</t>
  </si>
  <si>
    <t>14,85</t>
  </si>
  <si>
    <t>-1039073062</t>
  </si>
  <si>
    <t>14,85+0,82 "připočteny zvednuté lemy"</t>
  </si>
  <si>
    <t>2069823985</t>
  </si>
  <si>
    <t>15,67*1,2</t>
  </si>
  <si>
    <t>-1945251088</t>
  </si>
  <si>
    <t>15*4</t>
  </si>
  <si>
    <t>-263214393</t>
  </si>
  <si>
    <t>-1918499696</t>
  </si>
  <si>
    <t>1321087815</t>
  </si>
  <si>
    <t xml:space="preserve">Kompletní provedení  a dodávka dle PD v.č.6/21</t>
  </si>
  <si>
    <t>Včetně výsadby , hloubení jamek, 100% výměny půdy. Zahrnuta i dodávka rostlin 12ks</t>
  </si>
  <si>
    <t>-1046579863</t>
  </si>
  <si>
    <t>kůra na záhon</t>
  </si>
  <si>
    <t>1,485*0,5</t>
  </si>
  <si>
    <t>22 - Vyvýšený záhon</t>
  </si>
  <si>
    <t>1584844340</t>
  </si>
  <si>
    <t>výměra dle PD v.č.6/22</t>
  </si>
  <si>
    <t>31,3*0,1</t>
  </si>
  <si>
    <t>-646727413</t>
  </si>
  <si>
    <t>-1658358478</t>
  </si>
  <si>
    <t>31,3</t>
  </si>
  <si>
    <t>204478995</t>
  </si>
  <si>
    <t>31,3+3 "připočteny zvednuté lemy"</t>
  </si>
  <si>
    <t>170215584</t>
  </si>
  <si>
    <t>34,3*1,2</t>
  </si>
  <si>
    <t>1633434779</t>
  </si>
  <si>
    <t>34,3*4</t>
  </si>
  <si>
    <t>-1870958427</t>
  </si>
  <si>
    <t>313379711</t>
  </si>
  <si>
    <t>Dodávka a montáž vyvýšených záhonů</t>
  </si>
  <si>
    <t>-103493577</t>
  </si>
  <si>
    <t>Kompletní provedení dle PD v.č. 6/22</t>
  </si>
  <si>
    <t>Včetně dlaždic 300*300 pod VZ, nopové folie, králičího pletiva, vnitřní zemina</t>
  </si>
  <si>
    <t>1528861673</t>
  </si>
  <si>
    <t>3,130*0,5</t>
  </si>
  <si>
    <t>23 - Bourání</t>
  </si>
  <si>
    <t>HSV - HSV</t>
  </si>
  <si>
    <t xml:space="preserve">    7 - Kovový sušák na prádlo</t>
  </si>
  <si>
    <t xml:space="preserve">    8 - Betonová zídka včetně dvou laviček</t>
  </si>
  <si>
    <t xml:space="preserve">    9 - Kovový herní prvek - oblouk</t>
  </si>
  <si>
    <t xml:space="preserve">    10 - Kovový herní prvek - hrazda</t>
  </si>
  <si>
    <t xml:space="preserve">    11 - Kovový herní prvek - trojhrazda</t>
  </si>
  <si>
    <t xml:space="preserve">    12 - Stávající plastová skluzavka</t>
  </si>
  <si>
    <t xml:space="preserve">    13 - Betonové zídky+keře u zídky</t>
  </si>
  <si>
    <t>Kovový sušák na prádlo</t>
  </si>
  <si>
    <t>7 001VL</t>
  </si>
  <si>
    <t>Odstaranění stávajících kovových sušáků</t>
  </si>
  <si>
    <t>1359640381</t>
  </si>
  <si>
    <t>prvek č.7 umístění dle PD v.č. 4 bourání, kácení</t>
  </si>
  <si>
    <t>včetně likvidace a odvozu</t>
  </si>
  <si>
    <t>Betonová zídka včetně dvou laviček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</si>
  <si>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</si>
  <si>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</si>
  <si>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-1184939456</t>
  </si>
  <si>
    <t>rozebrání zamkové dlažby kolem betonové zídky č. 8 před jejím bouráním dle PD v.č.4</t>
  </si>
  <si>
    <t>(4,9+0,5)*1,2</t>
  </si>
  <si>
    <t>966006613</t>
  </si>
  <si>
    <t>Odstranění protihlukových stěn betonových, šířky přes 4 do 6 m</t>
  </si>
  <si>
    <t>897830633</t>
  </si>
  <si>
    <t>bourání zídky č.8 dle PD v.č.4 bourání kácení</t>
  </si>
  <si>
    <t>(4,9+0,4+0,4+0,4+0,5+0,5)*0,1*1,7*2,3</t>
  </si>
  <si>
    <t>916231112</t>
  </si>
  <si>
    <t>Osazení chodníkového obrubníku betonového se zřízením lože, s vyplněním a zatřením spár cementovou maltou ležatého bez boční opěry, do lože z betonu prostého</t>
  </si>
  <si>
    <t>1271097333</t>
  </si>
  <si>
    <t>(4,9+1)</t>
  </si>
  <si>
    <t>59217037</t>
  </si>
  <si>
    <t>obrubník parkový betonový přírodní 50x5x20cm</t>
  </si>
  <si>
    <t>1880323666</t>
  </si>
  <si>
    <t>(4,9+1)*1,2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</si>
  <si>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</si>
  <si>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</si>
  <si>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427562579</t>
  </si>
  <si>
    <t>59245018</t>
  </si>
  <si>
    <t>dlažba skladebná betonová 20x10x6 cm přírodní</t>
  </si>
  <si>
    <t>1631125313</t>
  </si>
  <si>
    <t>997221111</t>
  </si>
  <si>
    <t>Vodorovná doprava suti nošením s naložením a se složením ze sypkých materiálů, na vzdálenost do 50 m</t>
  </si>
  <si>
    <t>-87319122</t>
  </si>
  <si>
    <t xml:space="preserve"> zídka č.8 dle PD v.č.4 bourání kácení</t>
  </si>
  <si>
    <t>997221551</t>
  </si>
  <si>
    <t>Vodorovná doprava suti bez naložení, ale se složením a s hrubým urovnáním ze sypkých materiálů, na vzdálenost do 1 km</t>
  </si>
  <si>
    <t>757072134</t>
  </si>
  <si>
    <t>997221559</t>
  </si>
  <si>
    <t>Vodorovná doprava suti bez naložení, ale se složením a s hrubým urovnáním Příplatek k ceně za každý další i započatý 1 km přes 1 km</t>
  </si>
  <si>
    <t>-1206930099</t>
  </si>
  <si>
    <t>2,776*19</t>
  </si>
  <si>
    <t>997221825</t>
  </si>
  <si>
    <t>Poplatek za uložení stavebního odpadu na skládce (skládkovné) z armovaného betonu zatříděného do Katalogu odpadů pod kódem 170 101</t>
  </si>
  <si>
    <t>41856821</t>
  </si>
  <si>
    <t>Kovový herní prvek - oblouk</t>
  </si>
  <si>
    <t xml:space="preserve">Odstaranění stávajícího herního kovovývé prvku - oblouk </t>
  </si>
  <si>
    <t>28834680</t>
  </si>
  <si>
    <t xml:space="preserve">prvek č.9 umístění dle PD v.č. 4 bourání, kácení </t>
  </si>
  <si>
    <t>Kovový herní prvek - hrazda</t>
  </si>
  <si>
    <t>10 001VL</t>
  </si>
  <si>
    <t>Odstaranění stávajícího herního kovovývé prvku - hrazda</t>
  </si>
  <si>
    <t>1987522088</t>
  </si>
  <si>
    <t xml:space="preserve">prvek č.10 umístění dle PD v.č. 4 bourání, kácení </t>
  </si>
  <si>
    <t>Kovový herní prvek - trojhrazda</t>
  </si>
  <si>
    <t>11 001VL</t>
  </si>
  <si>
    <t>Odstaranění stávajícího herního kovovývé prvku - trojhrazda</t>
  </si>
  <si>
    <t>2040502464</t>
  </si>
  <si>
    <t xml:space="preserve">prvek č.11 umístění dle PD v.č. 4 bourání, kácení </t>
  </si>
  <si>
    <t>Stávající plastová skluzavka</t>
  </si>
  <si>
    <t>12 001VL</t>
  </si>
  <si>
    <t>Odstaranění stávajícího herního prvku - plastová skluzavka</t>
  </si>
  <si>
    <t>1194631569</t>
  </si>
  <si>
    <t xml:space="preserve">prvek č.12 umístění dle PD v.č. 4 bourání, kácení </t>
  </si>
  <si>
    <t>Betonové zídky+keře u zídky</t>
  </si>
  <si>
    <t>26</t>
  </si>
  <si>
    <t>788505758</t>
  </si>
  <si>
    <t xml:space="preserve">č.13 - keře u zídky ,  z PD v.č. 4 kácení a likvidace zeleně</t>
  </si>
  <si>
    <t>-573403622</t>
  </si>
  <si>
    <t>-1061726938</t>
  </si>
  <si>
    <t xml:space="preserve">rozebrání zamkové dlažby kolem betonové zídky č. 13 před jejím bouráním  dle Pd v.č.4</t>
  </si>
  <si>
    <t>(4,9+1)+(4,9+1)*1,2</t>
  </si>
  <si>
    <t>966006613.2</t>
  </si>
  <si>
    <t>Odstranění stěn betonových, šířky přes 4 do 6 m</t>
  </si>
  <si>
    <t>2002895868</t>
  </si>
  <si>
    <t>bourání zídky č.13 dle PD v.č.4 bourání kácení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</si>
  <si>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</si>
  <si>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</si>
  <si>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-1464643602</t>
  </si>
  <si>
    <t>(4,9+1)+(4,9+1)</t>
  </si>
  <si>
    <t>-1485613968</t>
  </si>
  <si>
    <t>1771274352</t>
  </si>
  <si>
    <t xml:space="preserve">Oprava zámkové dlažby po zbourání betoné zídky č.1 a č.2 u dílničky č.1 </t>
  </si>
  <si>
    <t>(4,9+1)+(4,9+01)</t>
  </si>
  <si>
    <t>1716017131</t>
  </si>
  <si>
    <t>Oprava zámkové dlažby po zbourání betoné zídky u dílničky č.1 a č.2</t>
  </si>
  <si>
    <t>(4,9+1)+(4,9+01)*1,2</t>
  </si>
  <si>
    <t>509547748</t>
  </si>
  <si>
    <t xml:space="preserve"> zídky č.13 dle PD v.č.4 bourání kácení</t>
  </si>
  <si>
    <t>35893550</t>
  </si>
  <si>
    <t>383240812</t>
  </si>
  <si>
    <t>5,552*19</t>
  </si>
  <si>
    <t>676558086</t>
  </si>
  <si>
    <t>24 - Ostatní náklady</t>
  </si>
  <si>
    <t>OST - Ostatní</t>
  </si>
  <si>
    <t xml:space="preserve">    VRN - Pomůcky pro děti</t>
  </si>
  <si>
    <t>OST</t>
  </si>
  <si>
    <t>Ostatní</t>
  </si>
  <si>
    <t>Pomůcky pro děti</t>
  </si>
  <si>
    <t>Dětské lopatky</t>
  </si>
  <si>
    <t>1559051655</t>
  </si>
  <si>
    <t>Dětské hrábě</t>
  </si>
  <si>
    <t>-1996393661</t>
  </si>
  <si>
    <t>Dětská konev</t>
  </si>
  <si>
    <t>-812316912</t>
  </si>
  <si>
    <t>Dětská kolečka</t>
  </si>
  <si>
    <t>-891633579</t>
  </si>
  <si>
    <t>25 - VRN</t>
  </si>
  <si>
    <t>VRN - Vedlejší rozpočtové náklady</t>
  </si>
  <si>
    <t xml:space="preserve">    01 - Participační aktivity</t>
  </si>
  <si>
    <t xml:space="preserve">    02 - Autorský dozor</t>
  </si>
  <si>
    <t xml:space="preserve">    VRN3 - Zařízení staveniště</t>
  </si>
  <si>
    <t xml:space="preserve">    VRN4 - Inženýrská činnost</t>
  </si>
  <si>
    <t>Vedlejší rozpočtové náklady</t>
  </si>
  <si>
    <t>Participační aktivity</t>
  </si>
  <si>
    <t>Workshop se zahradním architektem projektu</t>
  </si>
  <si>
    <t>-887238711</t>
  </si>
  <si>
    <t>003</t>
  </si>
  <si>
    <t>Workshop na landart aktiviky s přírodním materiálem</t>
  </si>
  <si>
    <t>-644951123</t>
  </si>
  <si>
    <t>Autorský dozor</t>
  </si>
  <si>
    <t>1265770039</t>
  </si>
  <si>
    <t>VRN3</t>
  </si>
  <si>
    <t>Zařízení staveniště</t>
  </si>
  <si>
    <t>032803000</t>
  </si>
  <si>
    <t>Ostatní vybavení staveniště</t>
  </si>
  <si>
    <t>…</t>
  </si>
  <si>
    <t>1024</t>
  </si>
  <si>
    <t>920659986</t>
  </si>
  <si>
    <t>VRN4</t>
  </si>
  <si>
    <t>Inženýrská činnost</t>
  </si>
  <si>
    <t>045303000</t>
  </si>
  <si>
    <t>Koordinační činnost</t>
  </si>
  <si>
    <t>251142914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</si>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</sst>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36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29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33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33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35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3" t="s">
        <v>39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40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41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42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43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44</v>
      </c>
      <c r="E26" s="53"/>
      <c r="F26" s="54" t="s">
        <v>45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46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47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48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49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50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51</v>
      </c>
      <c r="U32" s="60"/>
      <c r="V32" s="60"/>
      <c r="W32" s="60"/>
      <c r="X32" s="62" t="s">
        <v>52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53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001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Rekonstrukce zahrady mateřské školky, Tarnavova 18, Ostrava-Zábřeh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Ul. Tarnavova 3020/18 Ostrava-Zábřeh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1. 12. 2018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MŠ Ostrava Zábřeh, za školou 1, přízp. organizace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34</v>
      </c>
      <c r="AJ46" s="73"/>
      <c r="AK46" s="73"/>
      <c r="AL46" s="73"/>
      <c r="AM46" s="76" t="str">
        <f>IF(E17="","",E17)</f>
        <v>Ing. Dagmar Rudolfová, Ing. Miroslava Najman</v>
      </c>
      <c r="AN46" s="76"/>
      <c r="AO46" s="76"/>
      <c r="AP46" s="76"/>
      <c r="AQ46" s="73"/>
      <c r="AR46" s="71"/>
      <c r="AS46" s="85" t="s">
        <v>54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32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55</v>
      </c>
      <c r="D49" s="96"/>
      <c r="E49" s="96"/>
      <c r="F49" s="96"/>
      <c r="G49" s="96"/>
      <c r="H49" s="97"/>
      <c r="I49" s="98" t="s">
        <v>56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57</v>
      </c>
      <c r="AH49" s="96"/>
      <c r="AI49" s="96"/>
      <c r="AJ49" s="96"/>
      <c r="AK49" s="96"/>
      <c r="AL49" s="96"/>
      <c r="AM49" s="96"/>
      <c r="AN49" s="98" t="s">
        <v>58</v>
      </c>
      <c r="AO49" s="96"/>
      <c r="AP49" s="96"/>
      <c r="AQ49" s="100" t="s">
        <v>59</v>
      </c>
      <c r="AR49" s="71"/>
      <c r="AS49" s="101" t="s">
        <v>60</v>
      </c>
      <c r="AT49" s="102" t="s">
        <v>61</v>
      </c>
      <c r="AU49" s="102" t="s">
        <v>62</v>
      </c>
      <c r="AV49" s="102" t="s">
        <v>63</v>
      </c>
      <c r="AW49" s="102" t="s">
        <v>64</v>
      </c>
      <c r="AX49" s="102" t="s">
        <v>65</v>
      </c>
      <c r="AY49" s="102" t="s">
        <v>66</v>
      </c>
      <c r="AZ49" s="102" t="s">
        <v>67</v>
      </c>
      <c r="BA49" s="102" t="s">
        <v>68</v>
      </c>
      <c r="BB49" s="102" t="s">
        <v>69</v>
      </c>
      <c r="BC49" s="102" t="s">
        <v>70</v>
      </c>
      <c r="BD49" s="103" t="s">
        <v>71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72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ROUND(SUM(AG52:AG76),2)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ROUND(SUM(AS52:AS76),2)</f>
        <v>0</v>
      </c>
      <c r="AT51" s="113">
        <f>ROUND(SUM(AV51:AW51),2)</f>
        <v>0</v>
      </c>
      <c r="AU51" s="114">
        <f>ROUND(SUM(AU52:AU76),5)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ROUND(SUM(AZ52:AZ76),2)</f>
        <v>0</v>
      </c>
      <c r="BA51" s="113">
        <f>ROUND(SUM(BA52:BA76),2)</f>
        <v>0</v>
      </c>
      <c r="BB51" s="113">
        <f>ROUND(SUM(BB52:BB76),2)</f>
        <v>0</v>
      </c>
      <c r="BC51" s="113">
        <f>ROUND(SUM(BC52:BC76),2)</f>
        <v>0</v>
      </c>
      <c r="BD51" s="115">
        <f>ROUND(SUM(BD52:BD76),2)</f>
        <v>0</v>
      </c>
      <c r="BS51" s="116" t="s">
        <v>73</v>
      </c>
      <c r="BT51" s="116" t="s">
        <v>74</v>
      </c>
      <c r="BU51" s="117" t="s">
        <v>75</v>
      </c>
      <c r="BV51" s="116" t="s">
        <v>76</v>
      </c>
      <c r="BW51" s="116" t="s">
        <v>7</v>
      </c>
      <c r="BX51" s="116" t="s">
        <v>77</v>
      </c>
      <c r="CL51" s="116" t="s">
        <v>21</v>
      </c>
    </row>
    <row r="52" s="5" customFormat="1" ht="16.5" customHeight="1">
      <c r="A52" s="118" t="s">
        <v>78</v>
      </c>
      <c r="B52" s="119"/>
      <c r="C52" s="120"/>
      <c r="D52" s="121" t="s">
        <v>79</v>
      </c>
      <c r="E52" s="121"/>
      <c r="F52" s="121"/>
      <c r="G52" s="121"/>
      <c r="H52" s="121"/>
      <c r="I52" s="122"/>
      <c r="J52" s="121" t="s">
        <v>80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Předzahrádka s hmato...'!J27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81</v>
      </c>
      <c r="AR52" s="125"/>
      <c r="AS52" s="126">
        <v>0</v>
      </c>
      <c r="AT52" s="127">
        <f>ROUND(SUM(AV52:AW52),2)</f>
        <v>0</v>
      </c>
      <c r="AU52" s="128">
        <f>'01 - Předzahrádka s hmato...'!P80</f>
        <v>0</v>
      </c>
      <c r="AV52" s="127">
        <f>'01 - Předzahrádka s hmato...'!J30</f>
        <v>0</v>
      </c>
      <c r="AW52" s="127">
        <f>'01 - Předzahrádka s hmato...'!J31</f>
        <v>0</v>
      </c>
      <c r="AX52" s="127">
        <f>'01 - Předzahrádka s hmato...'!J32</f>
        <v>0</v>
      </c>
      <c r="AY52" s="127">
        <f>'01 - Předzahrádka s hmato...'!J33</f>
        <v>0</v>
      </c>
      <c r="AZ52" s="127">
        <f>'01 - Předzahrádka s hmato...'!F30</f>
        <v>0</v>
      </c>
      <c r="BA52" s="127">
        <f>'01 - Předzahrádka s hmato...'!F31</f>
        <v>0</v>
      </c>
      <c r="BB52" s="127">
        <f>'01 - Předzahrádka s hmato...'!F32</f>
        <v>0</v>
      </c>
      <c r="BC52" s="127">
        <f>'01 - Předzahrádka s hmato...'!F33</f>
        <v>0</v>
      </c>
      <c r="BD52" s="129">
        <f>'01 - Předzahrádka s hmato...'!F34</f>
        <v>0</v>
      </c>
      <c r="BT52" s="130" t="s">
        <v>82</v>
      </c>
      <c r="BV52" s="130" t="s">
        <v>76</v>
      </c>
      <c r="BW52" s="130" t="s">
        <v>83</v>
      </c>
      <c r="BX52" s="130" t="s">
        <v>7</v>
      </c>
      <c r="CL52" s="130" t="s">
        <v>21</v>
      </c>
      <c r="CM52" s="130" t="s">
        <v>84</v>
      </c>
    </row>
    <row r="53" s="5" customFormat="1" ht="16.5" customHeight="1">
      <c r="A53" s="118" t="s">
        <v>78</v>
      </c>
      <c r="B53" s="119"/>
      <c r="C53" s="120"/>
      <c r="D53" s="121" t="s">
        <v>85</v>
      </c>
      <c r="E53" s="121"/>
      <c r="F53" s="121"/>
      <c r="G53" s="121"/>
      <c r="H53" s="121"/>
      <c r="I53" s="122"/>
      <c r="J53" s="121" t="s">
        <v>86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Suché prameniště'!J27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81</v>
      </c>
      <c r="AR53" s="125"/>
      <c r="AS53" s="126">
        <v>0</v>
      </c>
      <c r="AT53" s="127">
        <f>ROUND(SUM(AV53:AW53),2)</f>
        <v>0</v>
      </c>
      <c r="AU53" s="128">
        <f>'02 - Suché prameniště'!P80</f>
        <v>0</v>
      </c>
      <c r="AV53" s="127">
        <f>'02 - Suché prameniště'!J30</f>
        <v>0</v>
      </c>
      <c r="AW53" s="127">
        <f>'02 - Suché prameniště'!J31</f>
        <v>0</v>
      </c>
      <c r="AX53" s="127">
        <f>'02 - Suché prameniště'!J32</f>
        <v>0</v>
      </c>
      <c r="AY53" s="127">
        <f>'02 - Suché prameniště'!J33</f>
        <v>0</v>
      </c>
      <c r="AZ53" s="127">
        <f>'02 - Suché prameniště'!F30</f>
        <v>0</v>
      </c>
      <c r="BA53" s="127">
        <f>'02 - Suché prameniště'!F31</f>
        <v>0</v>
      </c>
      <c r="BB53" s="127">
        <f>'02 - Suché prameniště'!F32</f>
        <v>0</v>
      </c>
      <c r="BC53" s="127">
        <f>'02 - Suché prameniště'!F33</f>
        <v>0</v>
      </c>
      <c r="BD53" s="129">
        <f>'02 - Suché prameniště'!F34</f>
        <v>0</v>
      </c>
      <c r="BT53" s="130" t="s">
        <v>82</v>
      </c>
      <c r="BV53" s="130" t="s">
        <v>76</v>
      </c>
      <c r="BW53" s="130" t="s">
        <v>87</v>
      </c>
      <c r="BX53" s="130" t="s">
        <v>7</v>
      </c>
      <c r="CL53" s="130" t="s">
        <v>21</v>
      </c>
      <c r="CM53" s="130" t="s">
        <v>84</v>
      </c>
    </row>
    <row r="54" s="5" customFormat="1" ht="31.5" customHeight="1">
      <c r="A54" s="118" t="s">
        <v>78</v>
      </c>
      <c r="B54" s="119"/>
      <c r="C54" s="120"/>
      <c r="D54" s="121" t="s">
        <v>88</v>
      </c>
      <c r="E54" s="121"/>
      <c r="F54" s="121"/>
      <c r="G54" s="121"/>
      <c r="H54" s="121"/>
      <c r="I54" s="122"/>
      <c r="J54" s="121" t="s">
        <v>89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'03 - Tunel A a tunel B z 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81</v>
      </c>
      <c r="AR54" s="125"/>
      <c r="AS54" s="126">
        <v>0</v>
      </c>
      <c r="AT54" s="127">
        <f>ROUND(SUM(AV54:AW54),2)</f>
        <v>0</v>
      </c>
      <c r="AU54" s="128">
        <f>'03 - Tunel A a tunel B z ...'!P79</f>
        <v>0</v>
      </c>
      <c r="AV54" s="127">
        <f>'03 - Tunel A a tunel B z ...'!J30</f>
        <v>0</v>
      </c>
      <c r="AW54" s="127">
        <f>'03 - Tunel A a tunel B z ...'!J31</f>
        <v>0</v>
      </c>
      <c r="AX54" s="127">
        <f>'03 - Tunel A a tunel B z ...'!J32</f>
        <v>0</v>
      </c>
      <c r="AY54" s="127">
        <f>'03 - Tunel A a tunel B z ...'!J33</f>
        <v>0</v>
      </c>
      <c r="AZ54" s="127">
        <f>'03 - Tunel A a tunel B z ...'!F30</f>
        <v>0</v>
      </c>
      <c r="BA54" s="127">
        <f>'03 - Tunel A a tunel B z ...'!F31</f>
        <v>0</v>
      </c>
      <c r="BB54" s="127">
        <f>'03 - Tunel A a tunel B z ...'!F32</f>
        <v>0</v>
      </c>
      <c r="BC54" s="127">
        <f>'03 - Tunel A a tunel B z ...'!F33</f>
        <v>0</v>
      </c>
      <c r="BD54" s="129">
        <f>'03 - Tunel A a tunel B z ...'!F34</f>
        <v>0</v>
      </c>
      <c r="BT54" s="130" t="s">
        <v>82</v>
      </c>
      <c r="BV54" s="130" t="s">
        <v>76</v>
      </c>
      <c r="BW54" s="130" t="s">
        <v>90</v>
      </c>
      <c r="BX54" s="130" t="s">
        <v>7</v>
      </c>
      <c r="CL54" s="130" t="s">
        <v>21</v>
      </c>
      <c r="CM54" s="130" t="s">
        <v>84</v>
      </c>
    </row>
    <row r="55" s="5" customFormat="1" ht="16.5" customHeight="1">
      <c r="A55" s="118" t="s">
        <v>78</v>
      </c>
      <c r="B55" s="119"/>
      <c r="C55" s="120"/>
      <c r="D55" s="121" t="s">
        <v>91</v>
      </c>
      <c r="E55" s="121"/>
      <c r="F55" s="121"/>
      <c r="G55" s="121"/>
      <c r="H55" s="121"/>
      <c r="I55" s="122"/>
      <c r="J55" s="121" t="s">
        <v>92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'04 - Lanové prolézací prvky'!J27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81</v>
      </c>
      <c r="AR55" s="125"/>
      <c r="AS55" s="126">
        <v>0</v>
      </c>
      <c r="AT55" s="127">
        <f>ROUND(SUM(AV55:AW55),2)</f>
        <v>0</v>
      </c>
      <c r="AU55" s="128">
        <f>'04 - Lanové prolézací prvky'!P79</f>
        <v>0</v>
      </c>
      <c r="AV55" s="127">
        <f>'04 - Lanové prolézací prvky'!J30</f>
        <v>0</v>
      </c>
      <c r="AW55" s="127">
        <f>'04 - Lanové prolézací prvky'!J31</f>
        <v>0</v>
      </c>
      <c r="AX55" s="127">
        <f>'04 - Lanové prolézací prvky'!J32</f>
        <v>0</v>
      </c>
      <c r="AY55" s="127">
        <f>'04 - Lanové prolézací prvky'!J33</f>
        <v>0</v>
      </c>
      <c r="AZ55" s="127">
        <f>'04 - Lanové prolézací prvky'!F30</f>
        <v>0</v>
      </c>
      <c r="BA55" s="127">
        <f>'04 - Lanové prolézací prvky'!F31</f>
        <v>0</v>
      </c>
      <c r="BB55" s="127">
        <f>'04 - Lanové prolézací prvky'!F32</f>
        <v>0</v>
      </c>
      <c r="BC55" s="127">
        <f>'04 - Lanové prolézací prvky'!F33</f>
        <v>0</v>
      </c>
      <c r="BD55" s="129">
        <f>'04 - Lanové prolézací prvky'!F34</f>
        <v>0</v>
      </c>
      <c r="BT55" s="130" t="s">
        <v>82</v>
      </c>
      <c r="BV55" s="130" t="s">
        <v>76</v>
      </c>
      <c r="BW55" s="130" t="s">
        <v>93</v>
      </c>
      <c r="BX55" s="130" t="s">
        <v>7</v>
      </c>
      <c r="CL55" s="130" t="s">
        <v>21</v>
      </c>
      <c r="CM55" s="130" t="s">
        <v>84</v>
      </c>
    </row>
    <row r="56" s="5" customFormat="1" ht="16.5" customHeight="1">
      <c r="A56" s="118" t="s">
        <v>78</v>
      </c>
      <c r="B56" s="119"/>
      <c r="C56" s="120"/>
      <c r="D56" s="121" t="s">
        <v>94</v>
      </c>
      <c r="E56" s="121"/>
      <c r="F56" s="121"/>
      <c r="G56" s="121"/>
      <c r="H56" s="121"/>
      <c r="I56" s="122"/>
      <c r="J56" s="121" t="s">
        <v>95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'05 - Rozcestník'!J27</f>
        <v>0</v>
      </c>
      <c r="AH56" s="122"/>
      <c r="AI56" s="122"/>
      <c r="AJ56" s="122"/>
      <c r="AK56" s="122"/>
      <c r="AL56" s="122"/>
      <c r="AM56" s="122"/>
      <c r="AN56" s="123">
        <f>SUM(AG56,AT56)</f>
        <v>0</v>
      </c>
      <c r="AO56" s="122"/>
      <c r="AP56" s="122"/>
      <c r="AQ56" s="124" t="s">
        <v>81</v>
      </c>
      <c r="AR56" s="125"/>
      <c r="AS56" s="126">
        <v>0</v>
      </c>
      <c r="AT56" s="127">
        <f>ROUND(SUM(AV56:AW56),2)</f>
        <v>0</v>
      </c>
      <c r="AU56" s="128">
        <f>'05 - Rozcestník'!P79</f>
        <v>0</v>
      </c>
      <c r="AV56" s="127">
        <f>'05 - Rozcestník'!J30</f>
        <v>0</v>
      </c>
      <c r="AW56" s="127">
        <f>'05 - Rozcestník'!J31</f>
        <v>0</v>
      </c>
      <c r="AX56" s="127">
        <f>'05 - Rozcestník'!J32</f>
        <v>0</v>
      </c>
      <c r="AY56" s="127">
        <f>'05 - Rozcestník'!J33</f>
        <v>0</v>
      </c>
      <c r="AZ56" s="127">
        <f>'05 - Rozcestník'!F30</f>
        <v>0</v>
      </c>
      <c r="BA56" s="127">
        <f>'05 - Rozcestník'!F31</f>
        <v>0</v>
      </c>
      <c r="BB56" s="127">
        <f>'05 - Rozcestník'!F32</f>
        <v>0</v>
      </c>
      <c r="BC56" s="127">
        <f>'05 - Rozcestník'!F33</f>
        <v>0</v>
      </c>
      <c r="BD56" s="129">
        <f>'05 - Rozcestník'!F34</f>
        <v>0</v>
      </c>
      <c r="BT56" s="130" t="s">
        <v>82</v>
      </c>
      <c r="BV56" s="130" t="s">
        <v>76</v>
      </c>
      <c r="BW56" s="130" t="s">
        <v>96</v>
      </c>
      <c r="BX56" s="130" t="s">
        <v>7</v>
      </c>
      <c r="CL56" s="130" t="s">
        <v>21</v>
      </c>
      <c r="CM56" s="130" t="s">
        <v>84</v>
      </c>
    </row>
    <row r="57" s="5" customFormat="1" ht="16.5" customHeight="1">
      <c r="A57" s="118" t="s">
        <v>78</v>
      </c>
      <c r="B57" s="119"/>
      <c r="C57" s="120"/>
      <c r="D57" s="121" t="s">
        <v>97</v>
      </c>
      <c r="E57" s="121"/>
      <c r="F57" s="121"/>
      <c r="G57" s="121"/>
      <c r="H57" s="121"/>
      <c r="I57" s="122"/>
      <c r="J57" s="121" t="s">
        <v>98</v>
      </c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3">
        <f>'06 - Kopec s tunelem a sk...'!J27</f>
        <v>0</v>
      </c>
      <c r="AH57" s="122"/>
      <c r="AI57" s="122"/>
      <c r="AJ57" s="122"/>
      <c r="AK57" s="122"/>
      <c r="AL57" s="122"/>
      <c r="AM57" s="122"/>
      <c r="AN57" s="123">
        <f>SUM(AG57,AT57)</f>
        <v>0</v>
      </c>
      <c r="AO57" s="122"/>
      <c r="AP57" s="122"/>
      <c r="AQ57" s="124" t="s">
        <v>81</v>
      </c>
      <c r="AR57" s="125"/>
      <c r="AS57" s="126">
        <v>0</v>
      </c>
      <c r="AT57" s="127">
        <f>ROUND(SUM(AV57:AW57),2)</f>
        <v>0</v>
      </c>
      <c r="AU57" s="128">
        <f>'06 - Kopec s tunelem a sk...'!P80</f>
        <v>0</v>
      </c>
      <c r="AV57" s="127">
        <f>'06 - Kopec s tunelem a sk...'!J30</f>
        <v>0</v>
      </c>
      <c r="AW57" s="127">
        <f>'06 - Kopec s tunelem a sk...'!J31</f>
        <v>0</v>
      </c>
      <c r="AX57" s="127">
        <f>'06 - Kopec s tunelem a sk...'!J32</f>
        <v>0</v>
      </c>
      <c r="AY57" s="127">
        <f>'06 - Kopec s tunelem a sk...'!J33</f>
        <v>0</v>
      </c>
      <c r="AZ57" s="127">
        <f>'06 - Kopec s tunelem a sk...'!F30</f>
        <v>0</v>
      </c>
      <c r="BA57" s="127">
        <f>'06 - Kopec s tunelem a sk...'!F31</f>
        <v>0</v>
      </c>
      <c r="BB57" s="127">
        <f>'06 - Kopec s tunelem a sk...'!F32</f>
        <v>0</v>
      </c>
      <c r="BC57" s="127">
        <f>'06 - Kopec s tunelem a sk...'!F33</f>
        <v>0</v>
      </c>
      <c r="BD57" s="129">
        <f>'06 - Kopec s tunelem a sk...'!F34</f>
        <v>0</v>
      </c>
      <c r="BT57" s="130" t="s">
        <v>82</v>
      </c>
      <c r="BV57" s="130" t="s">
        <v>76</v>
      </c>
      <c r="BW57" s="130" t="s">
        <v>99</v>
      </c>
      <c r="BX57" s="130" t="s">
        <v>7</v>
      </c>
      <c r="CL57" s="130" t="s">
        <v>21</v>
      </c>
      <c r="CM57" s="130" t="s">
        <v>84</v>
      </c>
    </row>
    <row r="58" s="5" customFormat="1" ht="16.5" customHeight="1">
      <c r="A58" s="118" t="s">
        <v>78</v>
      </c>
      <c r="B58" s="119"/>
      <c r="C58" s="120"/>
      <c r="D58" s="121" t="s">
        <v>100</v>
      </c>
      <c r="E58" s="121"/>
      <c r="F58" s="121"/>
      <c r="G58" s="121"/>
      <c r="H58" s="121"/>
      <c r="I58" s="122"/>
      <c r="J58" s="121" t="s">
        <v>101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'07 - Kreslící tabule'!J27</f>
        <v>0</v>
      </c>
      <c r="AH58" s="122"/>
      <c r="AI58" s="122"/>
      <c r="AJ58" s="122"/>
      <c r="AK58" s="122"/>
      <c r="AL58" s="122"/>
      <c r="AM58" s="122"/>
      <c r="AN58" s="123">
        <f>SUM(AG58,AT58)</f>
        <v>0</v>
      </c>
      <c r="AO58" s="122"/>
      <c r="AP58" s="122"/>
      <c r="AQ58" s="124" t="s">
        <v>81</v>
      </c>
      <c r="AR58" s="125"/>
      <c r="AS58" s="126">
        <v>0</v>
      </c>
      <c r="AT58" s="127">
        <f>ROUND(SUM(AV58:AW58),2)</f>
        <v>0</v>
      </c>
      <c r="AU58" s="128">
        <f>'07 - Kreslící tabule'!P79</f>
        <v>0</v>
      </c>
      <c r="AV58" s="127">
        <f>'07 - Kreslící tabule'!J30</f>
        <v>0</v>
      </c>
      <c r="AW58" s="127">
        <f>'07 - Kreslící tabule'!J31</f>
        <v>0</v>
      </c>
      <c r="AX58" s="127">
        <f>'07 - Kreslící tabule'!J32</f>
        <v>0</v>
      </c>
      <c r="AY58" s="127">
        <f>'07 - Kreslící tabule'!J33</f>
        <v>0</v>
      </c>
      <c r="AZ58" s="127">
        <f>'07 - Kreslící tabule'!F30</f>
        <v>0</v>
      </c>
      <c r="BA58" s="127">
        <f>'07 - Kreslící tabule'!F31</f>
        <v>0</v>
      </c>
      <c r="BB58" s="127">
        <f>'07 - Kreslící tabule'!F32</f>
        <v>0</v>
      </c>
      <c r="BC58" s="127">
        <f>'07 - Kreslící tabule'!F33</f>
        <v>0</v>
      </c>
      <c r="BD58" s="129">
        <f>'07 - Kreslící tabule'!F34</f>
        <v>0</v>
      </c>
      <c r="BT58" s="130" t="s">
        <v>82</v>
      </c>
      <c r="BV58" s="130" t="s">
        <v>76</v>
      </c>
      <c r="BW58" s="130" t="s">
        <v>102</v>
      </c>
      <c r="BX58" s="130" t="s">
        <v>7</v>
      </c>
      <c r="CL58" s="130" t="s">
        <v>21</v>
      </c>
      <c r="CM58" s="130" t="s">
        <v>84</v>
      </c>
    </row>
    <row r="59" s="5" customFormat="1" ht="16.5" customHeight="1">
      <c r="A59" s="118" t="s">
        <v>78</v>
      </c>
      <c r="B59" s="119"/>
      <c r="C59" s="120"/>
      <c r="D59" s="121" t="s">
        <v>103</v>
      </c>
      <c r="E59" s="121"/>
      <c r="F59" s="121"/>
      <c r="G59" s="121"/>
      <c r="H59" s="121"/>
      <c r="I59" s="122"/>
      <c r="J59" s="121" t="s">
        <v>104</v>
      </c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3">
        <f>'08 - Ptačí budka'!J27</f>
        <v>0</v>
      </c>
      <c r="AH59" s="122"/>
      <c r="AI59" s="122"/>
      <c r="AJ59" s="122"/>
      <c r="AK59" s="122"/>
      <c r="AL59" s="122"/>
      <c r="AM59" s="122"/>
      <c r="AN59" s="123">
        <f>SUM(AG59,AT59)</f>
        <v>0</v>
      </c>
      <c r="AO59" s="122"/>
      <c r="AP59" s="122"/>
      <c r="AQ59" s="124" t="s">
        <v>81</v>
      </c>
      <c r="AR59" s="125"/>
      <c r="AS59" s="126">
        <v>0</v>
      </c>
      <c r="AT59" s="127">
        <f>ROUND(SUM(AV59:AW59),2)</f>
        <v>0</v>
      </c>
      <c r="AU59" s="128">
        <f>'08 - Ptačí budka'!P78</f>
        <v>0</v>
      </c>
      <c r="AV59" s="127">
        <f>'08 - Ptačí budka'!J30</f>
        <v>0</v>
      </c>
      <c r="AW59" s="127">
        <f>'08 - Ptačí budka'!J31</f>
        <v>0</v>
      </c>
      <c r="AX59" s="127">
        <f>'08 - Ptačí budka'!J32</f>
        <v>0</v>
      </c>
      <c r="AY59" s="127">
        <f>'08 - Ptačí budka'!J33</f>
        <v>0</v>
      </c>
      <c r="AZ59" s="127">
        <f>'08 - Ptačí budka'!F30</f>
        <v>0</v>
      </c>
      <c r="BA59" s="127">
        <f>'08 - Ptačí budka'!F31</f>
        <v>0</v>
      </c>
      <c r="BB59" s="127">
        <f>'08 - Ptačí budka'!F32</f>
        <v>0</v>
      </c>
      <c r="BC59" s="127">
        <f>'08 - Ptačí budka'!F33</f>
        <v>0</v>
      </c>
      <c r="BD59" s="129">
        <f>'08 - Ptačí budka'!F34</f>
        <v>0</v>
      </c>
      <c r="BT59" s="130" t="s">
        <v>82</v>
      </c>
      <c r="BV59" s="130" t="s">
        <v>76</v>
      </c>
      <c r="BW59" s="130" t="s">
        <v>105</v>
      </c>
      <c r="BX59" s="130" t="s">
        <v>7</v>
      </c>
      <c r="CL59" s="130" t="s">
        <v>21</v>
      </c>
      <c r="CM59" s="130" t="s">
        <v>84</v>
      </c>
    </row>
    <row r="60" s="5" customFormat="1" ht="16.5" customHeight="1">
      <c r="A60" s="118" t="s">
        <v>78</v>
      </c>
      <c r="B60" s="119"/>
      <c r="C60" s="120"/>
      <c r="D60" s="121" t="s">
        <v>106</v>
      </c>
      <c r="E60" s="121"/>
      <c r="F60" s="121"/>
      <c r="G60" s="121"/>
      <c r="H60" s="121"/>
      <c r="I60" s="122"/>
      <c r="J60" s="121" t="s">
        <v>107</v>
      </c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3">
        <f>'09 - Dílnička'!J27</f>
        <v>0</v>
      </c>
      <c r="AH60" s="122"/>
      <c r="AI60" s="122"/>
      <c r="AJ60" s="122"/>
      <c r="AK60" s="122"/>
      <c r="AL60" s="122"/>
      <c r="AM60" s="122"/>
      <c r="AN60" s="123">
        <f>SUM(AG60,AT60)</f>
        <v>0</v>
      </c>
      <c r="AO60" s="122"/>
      <c r="AP60" s="122"/>
      <c r="AQ60" s="124" t="s">
        <v>81</v>
      </c>
      <c r="AR60" s="125"/>
      <c r="AS60" s="126">
        <v>0</v>
      </c>
      <c r="AT60" s="127">
        <f>ROUND(SUM(AV60:AW60),2)</f>
        <v>0</v>
      </c>
      <c r="AU60" s="128">
        <f>'09 - Dílnička'!P79</f>
        <v>0</v>
      </c>
      <c r="AV60" s="127">
        <f>'09 - Dílnička'!J30</f>
        <v>0</v>
      </c>
      <c r="AW60" s="127">
        <f>'09 - Dílnička'!J31</f>
        <v>0</v>
      </c>
      <c r="AX60" s="127">
        <f>'09 - Dílnička'!J32</f>
        <v>0</v>
      </c>
      <c r="AY60" s="127">
        <f>'09 - Dílnička'!J33</f>
        <v>0</v>
      </c>
      <c r="AZ60" s="127">
        <f>'09 - Dílnička'!F30</f>
        <v>0</v>
      </c>
      <c r="BA60" s="127">
        <f>'09 - Dílnička'!F31</f>
        <v>0</v>
      </c>
      <c r="BB60" s="127">
        <f>'09 - Dílnička'!F32</f>
        <v>0</v>
      </c>
      <c r="BC60" s="127">
        <f>'09 - Dílnička'!F33</f>
        <v>0</v>
      </c>
      <c r="BD60" s="129">
        <f>'09 - Dílnička'!F34</f>
        <v>0</v>
      </c>
      <c r="BT60" s="130" t="s">
        <v>82</v>
      </c>
      <c r="BV60" s="130" t="s">
        <v>76</v>
      </c>
      <c r="BW60" s="130" t="s">
        <v>108</v>
      </c>
      <c r="BX60" s="130" t="s">
        <v>7</v>
      </c>
      <c r="CL60" s="130" t="s">
        <v>21</v>
      </c>
      <c r="CM60" s="130" t="s">
        <v>84</v>
      </c>
    </row>
    <row r="61" s="5" customFormat="1" ht="16.5" customHeight="1">
      <c r="A61" s="118" t="s">
        <v>78</v>
      </c>
      <c r="B61" s="119"/>
      <c r="C61" s="120"/>
      <c r="D61" s="121" t="s">
        <v>109</v>
      </c>
      <c r="E61" s="121"/>
      <c r="F61" s="121"/>
      <c r="G61" s="121"/>
      <c r="H61" s="121"/>
      <c r="I61" s="122"/>
      <c r="J61" s="121" t="s">
        <v>110</v>
      </c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3">
        <f>'10 - Kolotoč'!J27</f>
        <v>0</v>
      </c>
      <c r="AH61" s="122"/>
      <c r="AI61" s="122"/>
      <c r="AJ61" s="122"/>
      <c r="AK61" s="122"/>
      <c r="AL61" s="122"/>
      <c r="AM61" s="122"/>
      <c r="AN61" s="123">
        <f>SUM(AG61,AT61)</f>
        <v>0</v>
      </c>
      <c r="AO61" s="122"/>
      <c r="AP61" s="122"/>
      <c r="AQ61" s="124" t="s">
        <v>81</v>
      </c>
      <c r="AR61" s="125"/>
      <c r="AS61" s="126">
        <v>0</v>
      </c>
      <c r="AT61" s="127">
        <f>ROUND(SUM(AV61:AW61),2)</f>
        <v>0</v>
      </c>
      <c r="AU61" s="128">
        <f>'10 - Kolotoč'!P79</f>
        <v>0</v>
      </c>
      <c r="AV61" s="127">
        <f>'10 - Kolotoč'!J30</f>
        <v>0</v>
      </c>
      <c r="AW61" s="127">
        <f>'10 - Kolotoč'!J31</f>
        <v>0</v>
      </c>
      <c r="AX61" s="127">
        <f>'10 - Kolotoč'!J32</f>
        <v>0</v>
      </c>
      <c r="AY61" s="127">
        <f>'10 - Kolotoč'!J33</f>
        <v>0</v>
      </c>
      <c r="AZ61" s="127">
        <f>'10 - Kolotoč'!F30</f>
        <v>0</v>
      </c>
      <c r="BA61" s="127">
        <f>'10 - Kolotoč'!F31</f>
        <v>0</v>
      </c>
      <c r="BB61" s="127">
        <f>'10 - Kolotoč'!F32</f>
        <v>0</v>
      </c>
      <c r="BC61" s="127">
        <f>'10 - Kolotoč'!F33</f>
        <v>0</v>
      </c>
      <c r="BD61" s="129">
        <f>'10 - Kolotoč'!F34</f>
        <v>0</v>
      </c>
      <c r="BT61" s="130" t="s">
        <v>82</v>
      </c>
      <c r="BV61" s="130" t="s">
        <v>76</v>
      </c>
      <c r="BW61" s="130" t="s">
        <v>111</v>
      </c>
      <c r="BX61" s="130" t="s">
        <v>7</v>
      </c>
      <c r="CL61" s="130" t="s">
        <v>21</v>
      </c>
      <c r="CM61" s="130" t="s">
        <v>84</v>
      </c>
    </row>
    <row r="62" s="5" customFormat="1" ht="16.5" customHeight="1">
      <c r="A62" s="118" t="s">
        <v>78</v>
      </c>
      <c r="B62" s="119"/>
      <c r="C62" s="120"/>
      <c r="D62" s="121" t="s">
        <v>112</v>
      </c>
      <c r="E62" s="121"/>
      <c r="F62" s="121"/>
      <c r="G62" s="121"/>
      <c r="H62" s="121"/>
      <c r="I62" s="122"/>
      <c r="J62" s="121" t="s">
        <v>113</v>
      </c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3">
        <f>'11 - Balanční kůly'!J27</f>
        <v>0</v>
      </c>
      <c r="AH62" s="122"/>
      <c r="AI62" s="122"/>
      <c r="AJ62" s="122"/>
      <c r="AK62" s="122"/>
      <c r="AL62" s="122"/>
      <c r="AM62" s="122"/>
      <c r="AN62" s="123">
        <f>SUM(AG62,AT62)</f>
        <v>0</v>
      </c>
      <c r="AO62" s="122"/>
      <c r="AP62" s="122"/>
      <c r="AQ62" s="124" t="s">
        <v>81</v>
      </c>
      <c r="AR62" s="125"/>
      <c r="AS62" s="126">
        <v>0</v>
      </c>
      <c r="AT62" s="127">
        <f>ROUND(SUM(AV62:AW62),2)</f>
        <v>0</v>
      </c>
      <c r="AU62" s="128">
        <f>'11 - Balanční kůly'!P79</f>
        <v>0</v>
      </c>
      <c r="AV62" s="127">
        <f>'11 - Balanční kůly'!J30</f>
        <v>0</v>
      </c>
      <c r="AW62" s="127">
        <f>'11 - Balanční kůly'!J31</f>
        <v>0</v>
      </c>
      <c r="AX62" s="127">
        <f>'11 - Balanční kůly'!J32</f>
        <v>0</v>
      </c>
      <c r="AY62" s="127">
        <f>'11 - Balanční kůly'!J33</f>
        <v>0</v>
      </c>
      <c r="AZ62" s="127">
        <f>'11 - Balanční kůly'!F30</f>
        <v>0</v>
      </c>
      <c r="BA62" s="127">
        <f>'11 - Balanční kůly'!F31</f>
        <v>0</v>
      </c>
      <c r="BB62" s="127">
        <f>'11 - Balanční kůly'!F32</f>
        <v>0</v>
      </c>
      <c r="BC62" s="127">
        <f>'11 - Balanční kůly'!F33</f>
        <v>0</v>
      </c>
      <c r="BD62" s="129">
        <f>'11 - Balanční kůly'!F34</f>
        <v>0</v>
      </c>
      <c r="BT62" s="130" t="s">
        <v>82</v>
      </c>
      <c r="BV62" s="130" t="s">
        <v>76</v>
      </c>
      <c r="BW62" s="130" t="s">
        <v>114</v>
      </c>
      <c r="BX62" s="130" t="s">
        <v>7</v>
      </c>
      <c r="CL62" s="130" t="s">
        <v>21</v>
      </c>
      <c r="CM62" s="130" t="s">
        <v>84</v>
      </c>
    </row>
    <row r="63" s="5" customFormat="1" ht="16.5" customHeight="1">
      <c r="A63" s="118" t="s">
        <v>78</v>
      </c>
      <c r="B63" s="119"/>
      <c r="C63" s="120"/>
      <c r="D63" s="121" t="s">
        <v>115</v>
      </c>
      <c r="E63" s="121"/>
      <c r="F63" s="121"/>
      <c r="G63" s="121"/>
      <c r="H63" s="121"/>
      <c r="I63" s="122"/>
      <c r="J63" s="121" t="s">
        <v>116</v>
      </c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3">
        <f>'12 - Zvonkohra'!J27</f>
        <v>0</v>
      </c>
      <c r="AH63" s="122"/>
      <c r="AI63" s="122"/>
      <c r="AJ63" s="122"/>
      <c r="AK63" s="122"/>
      <c r="AL63" s="122"/>
      <c r="AM63" s="122"/>
      <c r="AN63" s="123">
        <f>SUM(AG63,AT63)</f>
        <v>0</v>
      </c>
      <c r="AO63" s="122"/>
      <c r="AP63" s="122"/>
      <c r="AQ63" s="124" t="s">
        <v>81</v>
      </c>
      <c r="AR63" s="125"/>
      <c r="AS63" s="126">
        <v>0</v>
      </c>
      <c r="AT63" s="127">
        <f>ROUND(SUM(AV63:AW63),2)</f>
        <v>0</v>
      </c>
      <c r="AU63" s="128">
        <f>'12 - Zvonkohra'!P79</f>
        <v>0</v>
      </c>
      <c r="AV63" s="127">
        <f>'12 - Zvonkohra'!J30</f>
        <v>0</v>
      </c>
      <c r="AW63" s="127">
        <f>'12 - Zvonkohra'!J31</f>
        <v>0</v>
      </c>
      <c r="AX63" s="127">
        <f>'12 - Zvonkohra'!J32</f>
        <v>0</v>
      </c>
      <c r="AY63" s="127">
        <f>'12 - Zvonkohra'!J33</f>
        <v>0</v>
      </c>
      <c r="AZ63" s="127">
        <f>'12 - Zvonkohra'!F30</f>
        <v>0</v>
      </c>
      <c r="BA63" s="127">
        <f>'12 - Zvonkohra'!F31</f>
        <v>0</v>
      </c>
      <c r="BB63" s="127">
        <f>'12 - Zvonkohra'!F32</f>
        <v>0</v>
      </c>
      <c r="BC63" s="127">
        <f>'12 - Zvonkohra'!F33</f>
        <v>0</v>
      </c>
      <c r="BD63" s="129">
        <f>'12 - Zvonkohra'!F34</f>
        <v>0</v>
      </c>
      <c r="BT63" s="130" t="s">
        <v>82</v>
      </c>
      <c r="BV63" s="130" t="s">
        <v>76</v>
      </c>
      <c r="BW63" s="130" t="s">
        <v>117</v>
      </c>
      <c r="BX63" s="130" t="s">
        <v>7</v>
      </c>
      <c r="CL63" s="130" t="s">
        <v>21</v>
      </c>
      <c r="CM63" s="130" t="s">
        <v>84</v>
      </c>
    </row>
    <row r="64" s="5" customFormat="1" ht="16.5" customHeight="1">
      <c r="A64" s="118" t="s">
        <v>78</v>
      </c>
      <c r="B64" s="119"/>
      <c r="C64" s="120"/>
      <c r="D64" s="121" t="s">
        <v>118</v>
      </c>
      <c r="E64" s="121"/>
      <c r="F64" s="121"/>
      <c r="G64" s="121"/>
      <c r="H64" s="121"/>
      <c r="I64" s="122"/>
      <c r="J64" s="121" t="s">
        <v>119</v>
      </c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3">
        <f>'13 - Dendrofón'!J27</f>
        <v>0</v>
      </c>
      <c r="AH64" s="122"/>
      <c r="AI64" s="122"/>
      <c r="AJ64" s="122"/>
      <c r="AK64" s="122"/>
      <c r="AL64" s="122"/>
      <c r="AM64" s="122"/>
      <c r="AN64" s="123">
        <f>SUM(AG64,AT64)</f>
        <v>0</v>
      </c>
      <c r="AO64" s="122"/>
      <c r="AP64" s="122"/>
      <c r="AQ64" s="124" t="s">
        <v>81</v>
      </c>
      <c r="AR64" s="125"/>
      <c r="AS64" s="126">
        <v>0</v>
      </c>
      <c r="AT64" s="127">
        <f>ROUND(SUM(AV64:AW64),2)</f>
        <v>0</v>
      </c>
      <c r="AU64" s="128">
        <f>'13 - Dendrofón'!P79</f>
        <v>0</v>
      </c>
      <c r="AV64" s="127">
        <f>'13 - Dendrofón'!J30</f>
        <v>0</v>
      </c>
      <c r="AW64" s="127">
        <f>'13 - Dendrofón'!J31</f>
        <v>0</v>
      </c>
      <c r="AX64" s="127">
        <f>'13 - Dendrofón'!J32</f>
        <v>0</v>
      </c>
      <c r="AY64" s="127">
        <f>'13 - Dendrofón'!J33</f>
        <v>0</v>
      </c>
      <c r="AZ64" s="127">
        <f>'13 - Dendrofón'!F30</f>
        <v>0</v>
      </c>
      <c r="BA64" s="127">
        <f>'13 - Dendrofón'!F31</f>
        <v>0</v>
      </c>
      <c r="BB64" s="127">
        <f>'13 - Dendrofón'!F32</f>
        <v>0</v>
      </c>
      <c r="BC64" s="127">
        <f>'13 - Dendrofón'!F33</f>
        <v>0</v>
      </c>
      <c r="BD64" s="129">
        <f>'13 - Dendrofón'!F34</f>
        <v>0</v>
      </c>
      <c r="BT64" s="130" t="s">
        <v>82</v>
      </c>
      <c r="BV64" s="130" t="s">
        <v>76</v>
      </c>
      <c r="BW64" s="130" t="s">
        <v>120</v>
      </c>
      <c r="BX64" s="130" t="s">
        <v>7</v>
      </c>
      <c r="CL64" s="130" t="s">
        <v>21</v>
      </c>
      <c r="CM64" s="130" t="s">
        <v>84</v>
      </c>
    </row>
    <row r="65" s="5" customFormat="1" ht="16.5" customHeight="1">
      <c r="A65" s="118" t="s">
        <v>78</v>
      </c>
      <c r="B65" s="119"/>
      <c r="C65" s="120"/>
      <c r="D65" s="121" t="s">
        <v>121</v>
      </c>
      <c r="E65" s="121"/>
      <c r="F65" s="121"/>
      <c r="G65" s="121"/>
      <c r="H65" s="121"/>
      <c r="I65" s="122"/>
      <c r="J65" s="121" t="s">
        <v>122</v>
      </c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3">
        <f>'14 - Hmyzí domeček'!J27</f>
        <v>0</v>
      </c>
      <c r="AH65" s="122"/>
      <c r="AI65" s="122"/>
      <c r="AJ65" s="122"/>
      <c r="AK65" s="122"/>
      <c r="AL65" s="122"/>
      <c r="AM65" s="122"/>
      <c r="AN65" s="123">
        <f>SUM(AG65,AT65)</f>
        <v>0</v>
      </c>
      <c r="AO65" s="122"/>
      <c r="AP65" s="122"/>
      <c r="AQ65" s="124" t="s">
        <v>81</v>
      </c>
      <c r="AR65" s="125"/>
      <c r="AS65" s="126">
        <v>0</v>
      </c>
      <c r="AT65" s="127">
        <f>ROUND(SUM(AV65:AW65),2)</f>
        <v>0</v>
      </c>
      <c r="AU65" s="128">
        <f>'14 - Hmyzí domeček'!P79</f>
        <v>0</v>
      </c>
      <c r="AV65" s="127">
        <f>'14 - Hmyzí domeček'!J30</f>
        <v>0</v>
      </c>
      <c r="AW65" s="127">
        <f>'14 - Hmyzí domeček'!J31</f>
        <v>0</v>
      </c>
      <c r="AX65" s="127">
        <f>'14 - Hmyzí domeček'!J32</f>
        <v>0</v>
      </c>
      <c r="AY65" s="127">
        <f>'14 - Hmyzí domeček'!J33</f>
        <v>0</v>
      </c>
      <c r="AZ65" s="127">
        <f>'14 - Hmyzí domeček'!F30</f>
        <v>0</v>
      </c>
      <c r="BA65" s="127">
        <f>'14 - Hmyzí domeček'!F31</f>
        <v>0</v>
      </c>
      <c r="BB65" s="127">
        <f>'14 - Hmyzí domeček'!F32</f>
        <v>0</v>
      </c>
      <c r="BC65" s="127">
        <f>'14 - Hmyzí domeček'!F33</f>
        <v>0</v>
      </c>
      <c r="BD65" s="129">
        <f>'14 - Hmyzí domeček'!F34</f>
        <v>0</v>
      </c>
      <c r="BT65" s="130" t="s">
        <v>82</v>
      </c>
      <c r="BV65" s="130" t="s">
        <v>76</v>
      </c>
      <c r="BW65" s="130" t="s">
        <v>123</v>
      </c>
      <c r="BX65" s="130" t="s">
        <v>7</v>
      </c>
      <c r="CL65" s="130" t="s">
        <v>21</v>
      </c>
      <c r="CM65" s="130" t="s">
        <v>84</v>
      </c>
    </row>
    <row r="66" s="5" customFormat="1" ht="16.5" customHeight="1">
      <c r="A66" s="118" t="s">
        <v>78</v>
      </c>
      <c r="B66" s="119"/>
      <c r="C66" s="120"/>
      <c r="D66" s="121" t="s">
        <v>10</v>
      </c>
      <c r="E66" s="121"/>
      <c r="F66" s="121"/>
      <c r="G66" s="121"/>
      <c r="H66" s="121"/>
      <c r="I66" s="122"/>
      <c r="J66" s="121" t="s">
        <v>124</v>
      </c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3">
        <f>'15 - Balanční chodník'!J27</f>
        <v>0</v>
      </c>
      <c r="AH66" s="122"/>
      <c r="AI66" s="122"/>
      <c r="AJ66" s="122"/>
      <c r="AK66" s="122"/>
      <c r="AL66" s="122"/>
      <c r="AM66" s="122"/>
      <c r="AN66" s="123">
        <f>SUM(AG66,AT66)</f>
        <v>0</v>
      </c>
      <c r="AO66" s="122"/>
      <c r="AP66" s="122"/>
      <c r="AQ66" s="124" t="s">
        <v>81</v>
      </c>
      <c r="AR66" s="125"/>
      <c r="AS66" s="126">
        <v>0</v>
      </c>
      <c r="AT66" s="127">
        <f>ROUND(SUM(AV66:AW66),2)</f>
        <v>0</v>
      </c>
      <c r="AU66" s="128">
        <f>'15 - Balanční chodník'!P79</f>
        <v>0</v>
      </c>
      <c r="AV66" s="127">
        <f>'15 - Balanční chodník'!J30</f>
        <v>0</v>
      </c>
      <c r="AW66" s="127">
        <f>'15 - Balanční chodník'!J31</f>
        <v>0</v>
      </c>
      <c r="AX66" s="127">
        <f>'15 - Balanční chodník'!J32</f>
        <v>0</v>
      </c>
      <c r="AY66" s="127">
        <f>'15 - Balanční chodník'!J33</f>
        <v>0</v>
      </c>
      <c r="AZ66" s="127">
        <f>'15 - Balanční chodník'!F30</f>
        <v>0</v>
      </c>
      <c r="BA66" s="127">
        <f>'15 - Balanční chodník'!F31</f>
        <v>0</v>
      </c>
      <c r="BB66" s="127">
        <f>'15 - Balanční chodník'!F32</f>
        <v>0</v>
      </c>
      <c r="BC66" s="127">
        <f>'15 - Balanční chodník'!F33</f>
        <v>0</v>
      </c>
      <c r="BD66" s="129">
        <f>'15 - Balanční chodník'!F34</f>
        <v>0</v>
      </c>
      <c r="BT66" s="130" t="s">
        <v>82</v>
      </c>
      <c r="BV66" s="130" t="s">
        <v>76</v>
      </c>
      <c r="BW66" s="130" t="s">
        <v>125</v>
      </c>
      <c r="BX66" s="130" t="s">
        <v>7</v>
      </c>
      <c r="CL66" s="130" t="s">
        <v>21</v>
      </c>
      <c r="CM66" s="130" t="s">
        <v>84</v>
      </c>
    </row>
    <row r="67" s="5" customFormat="1" ht="16.5" customHeight="1">
      <c r="A67" s="118" t="s">
        <v>78</v>
      </c>
      <c r="B67" s="119"/>
      <c r="C67" s="120"/>
      <c r="D67" s="121" t="s">
        <v>126</v>
      </c>
      <c r="E67" s="121"/>
      <c r="F67" s="121"/>
      <c r="G67" s="121"/>
      <c r="H67" s="121"/>
      <c r="I67" s="122"/>
      <c r="J67" s="121" t="s">
        <v>127</v>
      </c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3">
        <f>'16 - Lavička kolem stromu'!J27</f>
        <v>0</v>
      </c>
      <c r="AH67" s="122"/>
      <c r="AI67" s="122"/>
      <c r="AJ67" s="122"/>
      <c r="AK67" s="122"/>
      <c r="AL67" s="122"/>
      <c r="AM67" s="122"/>
      <c r="AN67" s="123">
        <f>SUM(AG67,AT67)</f>
        <v>0</v>
      </c>
      <c r="AO67" s="122"/>
      <c r="AP67" s="122"/>
      <c r="AQ67" s="124" t="s">
        <v>81</v>
      </c>
      <c r="AR67" s="125"/>
      <c r="AS67" s="126">
        <v>0</v>
      </c>
      <c r="AT67" s="127">
        <f>ROUND(SUM(AV67:AW67),2)</f>
        <v>0</v>
      </c>
      <c r="AU67" s="128">
        <f>'16 - Lavička kolem stromu'!P79</f>
        <v>0</v>
      </c>
      <c r="AV67" s="127">
        <f>'16 - Lavička kolem stromu'!J30</f>
        <v>0</v>
      </c>
      <c r="AW67" s="127">
        <f>'16 - Lavička kolem stromu'!J31</f>
        <v>0</v>
      </c>
      <c r="AX67" s="127">
        <f>'16 - Lavička kolem stromu'!J32</f>
        <v>0</v>
      </c>
      <c r="AY67" s="127">
        <f>'16 - Lavička kolem stromu'!J33</f>
        <v>0</v>
      </c>
      <c r="AZ67" s="127">
        <f>'16 - Lavička kolem stromu'!F30</f>
        <v>0</v>
      </c>
      <c r="BA67" s="127">
        <f>'16 - Lavička kolem stromu'!F31</f>
        <v>0</v>
      </c>
      <c r="BB67" s="127">
        <f>'16 - Lavička kolem stromu'!F32</f>
        <v>0</v>
      </c>
      <c r="BC67" s="127">
        <f>'16 - Lavička kolem stromu'!F33</f>
        <v>0</v>
      </c>
      <c r="BD67" s="129">
        <f>'16 - Lavička kolem stromu'!F34</f>
        <v>0</v>
      </c>
      <c r="BT67" s="130" t="s">
        <v>82</v>
      </c>
      <c r="BV67" s="130" t="s">
        <v>76</v>
      </c>
      <c r="BW67" s="130" t="s">
        <v>128</v>
      </c>
      <c r="BX67" s="130" t="s">
        <v>7</v>
      </c>
      <c r="CL67" s="130" t="s">
        <v>21</v>
      </c>
      <c r="CM67" s="130" t="s">
        <v>84</v>
      </c>
    </row>
    <row r="68" s="5" customFormat="1" ht="16.5" customHeight="1">
      <c r="A68" s="118" t="s">
        <v>78</v>
      </c>
      <c r="B68" s="119"/>
      <c r="C68" s="120"/>
      <c r="D68" s="121" t="s">
        <v>129</v>
      </c>
      <c r="E68" s="121"/>
      <c r="F68" s="121"/>
      <c r="G68" s="121"/>
      <c r="H68" s="121"/>
      <c r="I68" s="122"/>
      <c r="J68" s="121" t="s">
        <v>130</v>
      </c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3">
        <f>'17 - Zpevněné kmeny stromů'!J27</f>
        <v>0</v>
      </c>
      <c r="AH68" s="122"/>
      <c r="AI68" s="122"/>
      <c r="AJ68" s="122"/>
      <c r="AK68" s="122"/>
      <c r="AL68" s="122"/>
      <c r="AM68" s="122"/>
      <c r="AN68" s="123">
        <f>SUM(AG68,AT68)</f>
        <v>0</v>
      </c>
      <c r="AO68" s="122"/>
      <c r="AP68" s="122"/>
      <c r="AQ68" s="124" t="s">
        <v>81</v>
      </c>
      <c r="AR68" s="125"/>
      <c r="AS68" s="126">
        <v>0</v>
      </c>
      <c r="AT68" s="127">
        <f>ROUND(SUM(AV68:AW68),2)</f>
        <v>0</v>
      </c>
      <c r="AU68" s="128">
        <f>'17 - Zpevněné kmeny stromů'!P79</f>
        <v>0</v>
      </c>
      <c r="AV68" s="127">
        <f>'17 - Zpevněné kmeny stromů'!J30</f>
        <v>0</v>
      </c>
      <c r="AW68" s="127">
        <f>'17 - Zpevněné kmeny stromů'!J31</f>
        <v>0</v>
      </c>
      <c r="AX68" s="127">
        <f>'17 - Zpevněné kmeny stromů'!J32</f>
        <v>0</v>
      </c>
      <c r="AY68" s="127">
        <f>'17 - Zpevněné kmeny stromů'!J33</f>
        <v>0</v>
      </c>
      <c r="AZ68" s="127">
        <f>'17 - Zpevněné kmeny stromů'!F30</f>
        <v>0</v>
      </c>
      <c r="BA68" s="127">
        <f>'17 - Zpevněné kmeny stromů'!F31</f>
        <v>0</v>
      </c>
      <c r="BB68" s="127">
        <f>'17 - Zpevněné kmeny stromů'!F32</f>
        <v>0</v>
      </c>
      <c r="BC68" s="127">
        <f>'17 - Zpevněné kmeny stromů'!F33</f>
        <v>0</v>
      </c>
      <c r="BD68" s="129">
        <f>'17 - Zpevněné kmeny stromů'!F34</f>
        <v>0</v>
      </c>
      <c r="BT68" s="130" t="s">
        <v>82</v>
      </c>
      <c r="BV68" s="130" t="s">
        <v>76</v>
      </c>
      <c r="BW68" s="130" t="s">
        <v>131</v>
      </c>
      <c r="BX68" s="130" t="s">
        <v>7</v>
      </c>
      <c r="CL68" s="130" t="s">
        <v>21</v>
      </c>
      <c r="CM68" s="130" t="s">
        <v>84</v>
      </c>
    </row>
    <row r="69" s="5" customFormat="1" ht="16.5" customHeight="1">
      <c r="A69" s="118" t="s">
        <v>78</v>
      </c>
      <c r="B69" s="119"/>
      <c r="C69" s="120"/>
      <c r="D69" s="121" t="s">
        <v>132</v>
      </c>
      <c r="E69" s="121"/>
      <c r="F69" s="121"/>
      <c r="G69" s="121"/>
      <c r="H69" s="121"/>
      <c r="I69" s="122"/>
      <c r="J69" s="121" t="s">
        <v>133</v>
      </c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3">
        <f>'18 - Chýše z vrbového proutí'!J27</f>
        <v>0</v>
      </c>
      <c r="AH69" s="122"/>
      <c r="AI69" s="122"/>
      <c r="AJ69" s="122"/>
      <c r="AK69" s="122"/>
      <c r="AL69" s="122"/>
      <c r="AM69" s="122"/>
      <c r="AN69" s="123">
        <f>SUM(AG69,AT69)</f>
        <v>0</v>
      </c>
      <c r="AO69" s="122"/>
      <c r="AP69" s="122"/>
      <c r="AQ69" s="124" t="s">
        <v>81</v>
      </c>
      <c r="AR69" s="125"/>
      <c r="AS69" s="126">
        <v>0</v>
      </c>
      <c r="AT69" s="127">
        <f>ROUND(SUM(AV69:AW69),2)</f>
        <v>0</v>
      </c>
      <c r="AU69" s="128">
        <f>'18 - Chýše z vrbového proutí'!P79</f>
        <v>0</v>
      </c>
      <c r="AV69" s="127">
        <f>'18 - Chýše z vrbového proutí'!J30</f>
        <v>0</v>
      </c>
      <c r="AW69" s="127">
        <f>'18 - Chýše z vrbového proutí'!J31</f>
        <v>0</v>
      </c>
      <c r="AX69" s="127">
        <f>'18 - Chýše z vrbového proutí'!J32</f>
        <v>0</v>
      </c>
      <c r="AY69" s="127">
        <f>'18 - Chýše z vrbového proutí'!J33</f>
        <v>0</v>
      </c>
      <c r="AZ69" s="127">
        <f>'18 - Chýše z vrbového proutí'!F30</f>
        <v>0</v>
      </c>
      <c r="BA69" s="127">
        <f>'18 - Chýše z vrbového proutí'!F31</f>
        <v>0</v>
      </c>
      <c r="BB69" s="127">
        <f>'18 - Chýše z vrbového proutí'!F32</f>
        <v>0</v>
      </c>
      <c r="BC69" s="127">
        <f>'18 - Chýše z vrbového proutí'!F33</f>
        <v>0</v>
      </c>
      <c r="BD69" s="129">
        <f>'18 - Chýše z vrbového proutí'!F34</f>
        <v>0</v>
      </c>
      <c r="BT69" s="130" t="s">
        <v>82</v>
      </c>
      <c r="BV69" s="130" t="s">
        <v>76</v>
      </c>
      <c r="BW69" s="130" t="s">
        <v>134</v>
      </c>
      <c r="BX69" s="130" t="s">
        <v>7</v>
      </c>
      <c r="CL69" s="130" t="s">
        <v>21</v>
      </c>
      <c r="CM69" s="130" t="s">
        <v>84</v>
      </c>
    </row>
    <row r="70" s="5" customFormat="1" ht="16.5" customHeight="1">
      <c r="A70" s="118" t="s">
        <v>78</v>
      </c>
      <c r="B70" s="119"/>
      <c r="C70" s="120"/>
      <c r="D70" s="121" t="s">
        <v>135</v>
      </c>
      <c r="E70" s="121"/>
      <c r="F70" s="121"/>
      <c r="G70" s="121"/>
      <c r="H70" s="121"/>
      <c r="I70" s="122"/>
      <c r="J70" s="121" t="s">
        <v>136</v>
      </c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3">
        <f>'19 - Balanční stezka'!J27</f>
        <v>0</v>
      </c>
      <c r="AH70" s="122"/>
      <c r="AI70" s="122"/>
      <c r="AJ70" s="122"/>
      <c r="AK70" s="122"/>
      <c r="AL70" s="122"/>
      <c r="AM70" s="122"/>
      <c r="AN70" s="123">
        <f>SUM(AG70,AT70)</f>
        <v>0</v>
      </c>
      <c r="AO70" s="122"/>
      <c r="AP70" s="122"/>
      <c r="AQ70" s="124" t="s">
        <v>81</v>
      </c>
      <c r="AR70" s="125"/>
      <c r="AS70" s="126">
        <v>0</v>
      </c>
      <c r="AT70" s="127">
        <f>ROUND(SUM(AV70:AW70),2)</f>
        <v>0</v>
      </c>
      <c r="AU70" s="128">
        <f>'19 - Balanční stezka'!P79</f>
        <v>0</v>
      </c>
      <c r="AV70" s="127">
        <f>'19 - Balanční stezka'!J30</f>
        <v>0</v>
      </c>
      <c r="AW70" s="127">
        <f>'19 - Balanční stezka'!J31</f>
        <v>0</v>
      </c>
      <c r="AX70" s="127">
        <f>'19 - Balanční stezka'!J32</f>
        <v>0</v>
      </c>
      <c r="AY70" s="127">
        <f>'19 - Balanční stezka'!J33</f>
        <v>0</v>
      </c>
      <c r="AZ70" s="127">
        <f>'19 - Balanční stezka'!F30</f>
        <v>0</v>
      </c>
      <c r="BA70" s="127">
        <f>'19 - Balanční stezka'!F31</f>
        <v>0</v>
      </c>
      <c r="BB70" s="127">
        <f>'19 - Balanční stezka'!F32</f>
        <v>0</v>
      </c>
      <c r="BC70" s="127">
        <f>'19 - Balanční stezka'!F33</f>
        <v>0</v>
      </c>
      <c r="BD70" s="129">
        <f>'19 - Balanční stezka'!F34</f>
        <v>0</v>
      </c>
      <c r="BT70" s="130" t="s">
        <v>82</v>
      </c>
      <c r="BV70" s="130" t="s">
        <v>76</v>
      </c>
      <c r="BW70" s="130" t="s">
        <v>137</v>
      </c>
      <c r="BX70" s="130" t="s">
        <v>7</v>
      </c>
      <c r="CL70" s="130" t="s">
        <v>21</v>
      </c>
      <c r="CM70" s="130" t="s">
        <v>84</v>
      </c>
    </row>
    <row r="71" s="5" customFormat="1" ht="16.5" customHeight="1">
      <c r="A71" s="118" t="s">
        <v>78</v>
      </c>
      <c r="B71" s="119"/>
      <c r="C71" s="120"/>
      <c r="D71" s="121" t="s">
        <v>138</v>
      </c>
      <c r="E71" s="121"/>
      <c r="F71" s="121"/>
      <c r="G71" s="121"/>
      <c r="H71" s="121"/>
      <c r="I71" s="122"/>
      <c r="J71" s="121" t="s">
        <v>139</v>
      </c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3">
        <f>'20 - Komposter'!J27</f>
        <v>0</v>
      </c>
      <c r="AH71" s="122"/>
      <c r="AI71" s="122"/>
      <c r="AJ71" s="122"/>
      <c r="AK71" s="122"/>
      <c r="AL71" s="122"/>
      <c r="AM71" s="122"/>
      <c r="AN71" s="123">
        <f>SUM(AG71,AT71)</f>
        <v>0</v>
      </c>
      <c r="AO71" s="122"/>
      <c r="AP71" s="122"/>
      <c r="AQ71" s="124" t="s">
        <v>81</v>
      </c>
      <c r="AR71" s="125"/>
      <c r="AS71" s="126">
        <v>0</v>
      </c>
      <c r="AT71" s="127">
        <f>ROUND(SUM(AV71:AW71),2)</f>
        <v>0</v>
      </c>
      <c r="AU71" s="128">
        <f>'20 - Komposter'!P79</f>
        <v>0</v>
      </c>
      <c r="AV71" s="127">
        <f>'20 - Komposter'!J30</f>
        <v>0</v>
      </c>
      <c r="AW71" s="127">
        <f>'20 - Komposter'!J31</f>
        <v>0</v>
      </c>
      <c r="AX71" s="127">
        <f>'20 - Komposter'!J32</f>
        <v>0</v>
      </c>
      <c r="AY71" s="127">
        <f>'20 - Komposter'!J33</f>
        <v>0</v>
      </c>
      <c r="AZ71" s="127">
        <f>'20 - Komposter'!F30</f>
        <v>0</v>
      </c>
      <c r="BA71" s="127">
        <f>'20 - Komposter'!F31</f>
        <v>0</v>
      </c>
      <c r="BB71" s="127">
        <f>'20 - Komposter'!F32</f>
        <v>0</v>
      </c>
      <c r="BC71" s="127">
        <f>'20 - Komposter'!F33</f>
        <v>0</v>
      </c>
      <c r="BD71" s="129">
        <f>'20 - Komposter'!F34</f>
        <v>0</v>
      </c>
      <c r="BT71" s="130" t="s">
        <v>82</v>
      </c>
      <c r="BV71" s="130" t="s">
        <v>76</v>
      </c>
      <c r="BW71" s="130" t="s">
        <v>140</v>
      </c>
      <c r="BX71" s="130" t="s">
        <v>7</v>
      </c>
      <c r="CL71" s="130" t="s">
        <v>21</v>
      </c>
      <c r="CM71" s="130" t="s">
        <v>84</v>
      </c>
    </row>
    <row r="72" s="5" customFormat="1" ht="16.5" customHeight="1">
      <c r="A72" s="118" t="s">
        <v>78</v>
      </c>
      <c r="B72" s="119"/>
      <c r="C72" s="120"/>
      <c r="D72" s="121" t="s">
        <v>9</v>
      </c>
      <c r="E72" s="121"/>
      <c r="F72" s="121"/>
      <c r="G72" s="121"/>
      <c r="H72" s="121"/>
      <c r="I72" s="122"/>
      <c r="J72" s="121" t="s">
        <v>141</v>
      </c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3">
        <f>'21 - Bylinky'!J27</f>
        <v>0</v>
      </c>
      <c r="AH72" s="122"/>
      <c r="AI72" s="122"/>
      <c r="AJ72" s="122"/>
      <c r="AK72" s="122"/>
      <c r="AL72" s="122"/>
      <c r="AM72" s="122"/>
      <c r="AN72" s="123">
        <f>SUM(AG72,AT72)</f>
        <v>0</v>
      </c>
      <c r="AO72" s="122"/>
      <c r="AP72" s="122"/>
      <c r="AQ72" s="124" t="s">
        <v>81</v>
      </c>
      <c r="AR72" s="125"/>
      <c r="AS72" s="126">
        <v>0</v>
      </c>
      <c r="AT72" s="127">
        <f>ROUND(SUM(AV72:AW72),2)</f>
        <v>0</v>
      </c>
      <c r="AU72" s="128">
        <f>'21 - Bylinky'!P79</f>
        <v>0</v>
      </c>
      <c r="AV72" s="127">
        <f>'21 - Bylinky'!J30</f>
        <v>0</v>
      </c>
      <c r="AW72" s="127">
        <f>'21 - Bylinky'!J31</f>
        <v>0</v>
      </c>
      <c r="AX72" s="127">
        <f>'21 - Bylinky'!J32</f>
        <v>0</v>
      </c>
      <c r="AY72" s="127">
        <f>'21 - Bylinky'!J33</f>
        <v>0</v>
      </c>
      <c r="AZ72" s="127">
        <f>'21 - Bylinky'!F30</f>
        <v>0</v>
      </c>
      <c r="BA72" s="127">
        <f>'21 - Bylinky'!F31</f>
        <v>0</v>
      </c>
      <c r="BB72" s="127">
        <f>'21 - Bylinky'!F32</f>
        <v>0</v>
      </c>
      <c r="BC72" s="127">
        <f>'21 - Bylinky'!F33</f>
        <v>0</v>
      </c>
      <c r="BD72" s="129">
        <f>'21 - Bylinky'!F34</f>
        <v>0</v>
      </c>
      <c r="BT72" s="130" t="s">
        <v>82</v>
      </c>
      <c r="BV72" s="130" t="s">
        <v>76</v>
      </c>
      <c r="BW72" s="130" t="s">
        <v>142</v>
      </c>
      <c r="BX72" s="130" t="s">
        <v>7</v>
      </c>
      <c r="CL72" s="130" t="s">
        <v>21</v>
      </c>
      <c r="CM72" s="130" t="s">
        <v>84</v>
      </c>
    </row>
    <row r="73" s="5" customFormat="1" ht="16.5" customHeight="1">
      <c r="A73" s="118" t="s">
        <v>78</v>
      </c>
      <c r="B73" s="119"/>
      <c r="C73" s="120"/>
      <c r="D73" s="121" t="s">
        <v>143</v>
      </c>
      <c r="E73" s="121"/>
      <c r="F73" s="121"/>
      <c r="G73" s="121"/>
      <c r="H73" s="121"/>
      <c r="I73" s="122"/>
      <c r="J73" s="121" t="s">
        <v>144</v>
      </c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3">
        <f>'22 - Vyvýšený záhon'!J27</f>
        <v>0</v>
      </c>
      <c r="AH73" s="122"/>
      <c r="AI73" s="122"/>
      <c r="AJ73" s="122"/>
      <c r="AK73" s="122"/>
      <c r="AL73" s="122"/>
      <c r="AM73" s="122"/>
      <c r="AN73" s="123">
        <f>SUM(AG73,AT73)</f>
        <v>0</v>
      </c>
      <c r="AO73" s="122"/>
      <c r="AP73" s="122"/>
      <c r="AQ73" s="124" t="s">
        <v>81</v>
      </c>
      <c r="AR73" s="125"/>
      <c r="AS73" s="126">
        <v>0</v>
      </c>
      <c r="AT73" s="127">
        <f>ROUND(SUM(AV73:AW73),2)</f>
        <v>0</v>
      </c>
      <c r="AU73" s="128">
        <f>'22 - Vyvýšený záhon'!P79</f>
        <v>0</v>
      </c>
      <c r="AV73" s="127">
        <f>'22 - Vyvýšený záhon'!J30</f>
        <v>0</v>
      </c>
      <c r="AW73" s="127">
        <f>'22 - Vyvýšený záhon'!J31</f>
        <v>0</v>
      </c>
      <c r="AX73" s="127">
        <f>'22 - Vyvýšený záhon'!J32</f>
        <v>0</v>
      </c>
      <c r="AY73" s="127">
        <f>'22 - Vyvýšený záhon'!J33</f>
        <v>0</v>
      </c>
      <c r="AZ73" s="127">
        <f>'22 - Vyvýšený záhon'!F30</f>
        <v>0</v>
      </c>
      <c r="BA73" s="127">
        <f>'22 - Vyvýšený záhon'!F31</f>
        <v>0</v>
      </c>
      <c r="BB73" s="127">
        <f>'22 - Vyvýšený záhon'!F32</f>
        <v>0</v>
      </c>
      <c r="BC73" s="127">
        <f>'22 - Vyvýšený záhon'!F33</f>
        <v>0</v>
      </c>
      <c r="BD73" s="129">
        <f>'22 - Vyvýšený záhon'!F34</f>
        <v>0</v>
      </c>
      <c r="BT73" s="130" t="s">
        <v>82</v>
      </c>
      <c r="BV73" s="130" t="s">
        <v>76</v>
      </c>
      <c r="BW73" s="130" t="s">
        <v>145</v>
      </c>
      <c r="BX73" s="130" t="s">
        <v>7</v>
      </c>
      <c r="CL73" s="130" t="s">
        <v>21</v>
      </c>
      <c r="CM73" s="130" t="s">
        <v>84</v>
      </c>
    </row>
    <row r="74" s="5" customFormat="1" ht="16.5" customHeight="1">
      <c r="A74" s="118" t="s">
        <v>78</v>
      </c>
      <c r="B74" s="119"/>
      <c r="C74" s="120"/>
      <c r="D74" s="121" t="s">
        <v>146</v>
      </c>
      <c r="E74" s="121"/>
      <c r="F74" s="121"/>
      <c r="G74" s="121"/>
      <c r="H74" s="121"/>
      <c r="I74" s="122"/>
      <c r="J74" s="121" t="s">
        <v>147</v>
      </c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3">
        <f>'23 - Bourání'!J27</f>
        <v>0</v>
      </c>
      <c r="AH74" s="122"/>
      <c r="AI74" s="122"/>
      <c r="AJ74" s="122"/>
      <c r="AK74" s="122"/>
      <c r="AL74" s="122"/>
      <c r="AM74" s="122"/>
      <c r="AN74" s="123">
        <f>SUM(AG74,AT74)</f>
        <v>0</v>
      </c>
      <c r="AO74" s="122"/>
      <c r="AP74" s="122"/>
      <c r="AQ74" s="124" t="s">
        <v>81</v>
      </c>
      <c r="AR74" s="125"/>
      <c r="AS74" s="126">
        <v>0</v>
      </c>
      <c r="AT74" s="127">
        <f>ROUND(SUM(AV74:AW74),2)</f>
        <v>0</v>
      </c>
      <c r="AU74" s="128">
        <f>'23 - Bourání'!P84</f>
        <v>0</v>
      </c>
      <c r="AV74" s="127">
        <f>'23 - Bourání'!J30</f>
        <v>0</v>
      </c>
      <c r="AW74" s="127">
        <f>'23 - Bourání'!J31</f>
        <v>0</v>
      </c>
      <c r="AX74" s="127">
        <f>'23 - Bourání'!J32</f>
        <v>0</v>
      </c>
      <c r="AY74" s="127">
        <f>'23 - Bourání'!J33</f>
        <v>0</v>
      </c>
      <c r="AZ74" s="127">
        <f>'23 - Bourání'!F30</f>
        <v>0</v>
      </c>
      <c r="BA74" s="127">
        <f>'23 - Bourání'!F31</f>
        <v>0</v>
      </c>
      <c r="BB74" s="127">
        <f>'23 - Bourání'!F32</f>
        <v>0</v>
      </c>
      <c r="BC74" s="127">
        <f>'23 - Bourání'!F33</f>
        <v>0</v>
      </c>
      <c r="BD74" s="129">
        <f>'23 - Bourání'!F34</f>
        <v>0</v>
      </c>
      <c r="BT74" s="130" t="s">
        <v>82</v>
      </c>
      <c r="BV74" s="130" t="s">
        <v>76</v>
      </c>
      <c r="BW74" s="130" t="s">
        <v>148</v>
      </c>
      <c r="BX74" s="130" t="s">
        <v>7</v>
      </c>
      <c r="CL74" s="130" t="s">
        <v>21</v>
      </c>
      <c r="CM74" s="130" t="s">
        <v>84</v>
      </c>
    </row>
    <row r="75" s="5" customFormat="1" ht="16.5" customHeight="1">
      <c r="A75" s="118" t="s">
        <v>78</v>
      </c>
      <c r="B75" s="119"/>
      <c r="C75" s="120"/>
      <c r="D75" s="121" t="s">
        <v>149</v>
      </c>
      <c r="E75" s="121"/>
      <c r="F75" s="121"/>
      <c r="G75" s="121"/>
      <c r="H75" s="121"/>
      <c r="I75" s="122"/>
      <c r="J75" s="121" t="s">
        <v>150</v>
      </c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3">
        <f>'24 - Ostatní náklady'!J27</f>
        <v>0</v>
      </c>
      <c r="AH75" s="122"/>
      <c r="AI75" s="122"/>
      <c r="AJ75" s="122"/>
      <c r="AK75" s="122"/>
      <c r="AL75" s="122"/>
      <c r="AM75" s="122"/>
      <c r="AN75" s="123">
        <f>SUM(AG75,AT75)</f>
        <v>0</v>
      </c>
      <c r="AO75" s="122"/>
      <c r="AP75" s="122"/>
      <c r="AQ75" s="124" t="s">
        <v>81</v>
      </c>
      <c r="AR75" s="125"/>
      <c r="AS75" s="126">
        <v>0</v>
      </c>
      <c r="AT75" s="127">
        <f>ROUND(SUM(AV75:AW75),2)</f>
        <v>0</v>
      </c>
      <c r="AU75" s="128">
        <f>'24 - Ostatní náklady'!P78</f>
        <v>0</v>
      </c>
      <c r="AV75" s="127">
        <f>'24 - Ostatní náklady'!J30</f>
        <v>0</v>
      </c>
      <c r="AW75" s="127">
        <f>'24 - Ostatní náklady'!J31</f>
        <v>0</v>
      </c>
      <c r="AX75" s="127">
        <f>'24 - Ostatní náklady'!J32</f>
        <v>0</v>
      </c>
      <c r="AY75" s="127">
        <f>'24 - Ostatní náklady'!J33</f>
        <v>0</v>
      </c>
      <c r="AZ75" s="127">
        <f>'24 - Ostatní náklady'!F30</f>
        <v>0</v>
      </c>
      <c r="BA75" s="127">
        <f>'24 - Ostatní náklady'!F31</f>
        <v>0</v>
      </c>
      <c r="BB75" s="127">
        <f>'24 - Ostatní náklady'!F32</f>
        <v>0</v>
      </c>
      <c r="BC75" s="127">
        <f>'24 - Ostatní náklady'!F33</f>
        <v>0</v>
      </c>
      <c r="BD75" s="129">
        <f>'24 - Ostatní náklady'!F34</f>
        <v>0</v>
      </c>
      <c r="BT75" s="130" t="s">
        <v>82</v>
      </c>
      <c r="BV75" s="130" t="s">
        <v>76</v>
      </c>
      <c r="BW75" s="130" t="s">
        <v>151</v>
      </c>
      <c r="BX75" s="130" t="s">
        <v>7</v>
      </c>
      <c r="CL75" s="130" t="s">
        <v>21</v>
      </c>
      <c r="CM75" s="130" t="s">
        <v>84</v>
      </c>
    </row>
    <row r="76" s="5" customFormat="1" ht="16.5" customHeight="1">
      <c r="A76" s="118" t="s">
        <v>78</v>
      </c>
      <c r="B76" s="119"/>
      <c r="C76" s="120"/>
      <c r="D76" s="121" t="s">
        <v>152</v>
      </c>
      <c r="E76" s="121"/>
      <c r="F76" s="121"/>
      <c r="G76" s="121"/>
      <c r="H76" s="121"/>
      <c r="I76" s="122"/>
      <c r="J76" s="121" t="s">
        <v>153</v>
      </c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3">
        <f>'25 - VRN'!J27</f>
        <v>0</v>
      </c>
      <c r="AH76" s="122"/>
      <c r="AI76" s="122"/>
      <c r="AJ76" s="122"/>
      <c r="AK76" s="122"/>
      <c r="AL76" s="122"/>
      <c r="AM76" s="122"/>
      <c r="AN76" s="123">
        <f>SUM(AG76,AT76)</f>
        <v>0</v>
      </c>
      <c r="AO76" s="122"/>
      <c r="AP76" s="122"/>
      <c r="AQ76" s="124" t="s">
        <v>81</v>
      </c>
      <c r="AR76" s="125"/>
      <c r="AS76" s="131">
        <v>0</v>
      </c>
      <c r="AT76" s="132">
        <f>ROUND(SUM(AV76:AW76),2)</f>
        <v>0</v>
      </c>
      <c r="AU76" s="133">
        <f>'25 - VRN'!P81</f>
        <v>0</v>
      </c>
      <c r="AV76" s="132">
        <f>'25 - VRN'!J30</f>
        <v>0</v>
      </c>
      <c r="AW76" s="132">
        <f>'25 - VRN'!J31</f>
        <v>0</v>
      </c>
      <c r="AX76" s="132">
        <f>'25 - VRN'!J32</f>
        <v>0</v>
      </c>
      <c r="AY76" s="132">
        <f>'25 - VRN'!J33</f>
        <v>0</v>
      </c>
      <c r="AZ76" s="132">
        <f>'25 - VRN'!F30</f>
        <v>0</v>
      </c>
      <c r="BA76" s="132">
        <f>'25 - VRN'!F31</f>
        <v>0</v>
      </c>
      <c r="BB76" s="132">
        <f>'25 - VRN'!F32</f>
        <v>0</v>
      </c>
      <c r="BC76" s="132">
        <f>'25 - VRN'!F33</f>
        <v>0</v>
      </c>
      <c r="BD76" s="134">
        <f>'25 - VRN'!F34</f>
        <v>0</v>
      </c>
      <c r="BT76" s="130" t="s">
        <v>82</v>
      </c>
      <c r="BV76" s="130" t="s">
        <v>76</v>
      </c>
      <c r="BW76" s="130" t="s">
        <v>154</v>
      </c>
      <c r="BX76" s="130" t="s">
        <v>7</v>
      </c>
      <c r="CL76" s="130" t="s">
        <v>21</v>
      </c>
      <c r="CM76" s="130" t="s">
        <v>84</v>
      </c>
    </row>
    <row r="77" s="1" customFormat="1" ht="30" customHeight="1">
      <c r="B77" s="45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1"/>
    </row>
    <row r="78" s="1" customFormat="1" ht="6.96" customHeight="1">
      <c r="B78" s="66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71"/>
    </row>
  </sheetData>
  <sheetProtection sheet="1" formatColumns="0" formatRows="0" objects="1" scenarios="1" spinCount="100000" saltValue="TNRnpx0p7cl718/oeb9DSoYuSM50O8DWN6MF3L8M/27bxS0RyZQEky46mwY54/Yv7WqJtIJSmWnyo2Wh9a+N6A==" hashValue="z9f5X6JUsWPaIAZXDW/WhouE3+eRs7EASd30f17hXDbvayvAcjFXLJGFz67HxSSZgqJ1yPuCM+Pz9q9qBRqU3g==" algorithmName="SHA-512" password="CC35"/>
  <mergeCells count="137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70:AP70"/>
    <mergeCell ref="AN69:AP69"/>
    <mergeCell ref="AN71:AP71"/>
    <mergeCell ref="AN72:AP72"/>
    <mergeCell ref="AN73:AP73"/>
    <mergeCell ref="AN74:AP74"/>
    <mergeCell ref="AN75:AP75"/>
    <mergeCell ref="AN76:AP76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73:H73"/>
    <mergeCell ref="D67:H67"/>
    <mergeCell ref="D66:H66"/>
    <mergeCell ref="D68:H68"/>
    <mergeCell ref="D69:H69"/>
    <mergeCell ref="D70:H70"/>
    <mergeCell ref="D71:H71"/>
    <mergeCell ref="D72:H72"/>
    <mergeCell ref="D74:H74"/>
    <mergeCell ref="D75:H75"/>
    <mergeCell ref="D76:H76"/>
    <mergeCell ref="AM46:AP46"/>
    <mergeCell ref="AS46:AT48"/>
    <mergeCell ref="AN49:AP49"/>
    <mergeCell ref="J65:AF65"/>
    <mergeCell ref="J64:AF64"/>
    <mergeCell ref="J66:AF66"/>
    <mergeCell ref="J67:AF67"/>
    <mergeCell ref="J68:AF68"/>
    <mergeCell ref="J69:AF69"/>
    <mergeCell ref="J70:AF70"/>
    <mergeCell ref="J71:AF71"/>
    <mergeCell ref="J72:AF72"/>
    <mergeCell ref="J73:AF73"/>
    <mergeCell ref="J74:AF74"/>
    <mergeCell ref="J75:AF75"/>
    <mergeCell ref="J76:AF76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G74:AM74"/>
    <mergeCell ref="AG75:AM75"/>
    <mergeCell ref="AG76:AM76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AG51:AM51"/>
    <mergeCell ref="C49:G49"/>
    <mergeCell ref="D52:H52"/>
    <mergeCell ref="D53:H53"/>
    <mergeCell ref="D54:H54"/>
    <mergeCell ref="D55:H55"/>
    <mergeCell ref="D56:H56"/>
    <mergeCell ref="AN54:AP54"/>
    <mergeCell ref="AN59:AP59"/>
    <mergeCell ref="AN57:AP57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AN65:AP65"/>
    <mergeCell ref="AN66:AP66"/>
    <mergeCell ref="AN67:AP67"/>
    <mergeCell ref="AN68:AP68"/>
    <mergeCell ref="AN51:AP51"/>
    <mergeCell ref="D57:H57"/>
    <mergeCell ref="D58:H58"/>
    <mergeCell ref="D59:H59"/>
    <mergeCell ref="D60:H60"/>
    <mergeCell ref="D61:H61"/>
    <mergeCell ref="D62:H62"/>
    <mergeCell ref="D63:H63"/>
    <mergeCell ref="D64:H64"/>
    <mergeCell ref="D65:H65"/>
  </mergeCells>
  <hyperlinks>
    <hyperlink ref="K1:S1" location="C2" display="1) Rekapitulace stavby"/>
    <hyperlink ref="W1:AI1" location="C51" display="2) Rekapitulace objektů stavby a soupisů prací"/>
    <hyperlink ref="A52" location="'01 - Předzahrádka s hmato...'!C2" display="/"/>
    <hyperlink ref="A53" location="'02 - Suché prameniště'!C2" display="/"/>
    <hyperlink ref="A54" location="'03 - Tunel A a tunel B z ...'!C2" display="/"/>
    <hyperlink ref="A55" location="'04 - Lanové prolézací prvky'!C2" display="/"/>
    <hyperlink ref="A56" location="'05 - Rozcestník'!C2" display="/"/>
    <hyperlink ref="A57" location="'06 - Kopec s tunelem a sk...'!C2" display="/"/>
    <hyperlink ref="A58" location="'07 - Kreslící tabule'!C2" display="/"/>
    <hyperlink ref="A59" location="'08 - Ptačí budka'!C2" display="/"/>
    <hyperlink ref="A60" location="'09 - Dílnička'!C2" display="/"/>
    <hyperlink ref="A61" location="'10 - Kolotoč'!C2" display="/"/>
    <hyperlink ref="A62" location="'11 - Balanční kůly'!C2" display="/"/>
    <hyperlink ref="A63" location="'12 - Zvonkohra'!C2" display="/"/>
    <hyperlink ref="A64" location="'13 - Dendrofón'!C2" display="/"/>
    <hyperlink ref="A65" location="'14 - Hmyzí domeček'!C2" display="/"/>
    <hyperlink ref="A66" location="'15 - Balanční chodník'!C2" display="/"/>
    <hyperlink ref="A67" location="'16 - Lavička kolem stromu'!C2" display="/"/>
    <hyperlink ref="A68" location="'17 - Zpevněné kmeny stromů'!C2" display="/"/>
    <hyperlink ref="A69" location="'18 - Chýše z vrbového proutí'!C2" display="/"/>
    <hyperlink ref="A70" location="'19 - Balanční stezka'!C2" display="/"/>
    <hyperlink ref="A71" location="'20 - Komposter'!C2" display="/"/>
    <hyperlink ref="A72" location="'21 - Bylinky'!C2" display="/"/>
    <hyperlink ref="A73" location="'22 - Vyvýšený záhon'!C2" display="/"/>
    <hyperlink ref="A74" location="'23 - Bourání'!C2" display="/"/>
    <hyperlink ref="A75" location="'24 - Ostatní náklady'!C2" display="/"/>
    <hyperlink ref="A76" location="'25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473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ROUND(SUM(BE79:BE118), 2)</f>
        <v>0</v>
      </c>
      <c r="G30" s="46"/>
      <c r="H30" s="46"/>
      <c r="I30" s="157">
        <v>0.20999999999999999</v>
      </c>
      <c r="J30" s="156">
        <f>ROUND(ROUND((SUM(BE79:BE118)),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ROUND(SUM(BF79:BF118), 2)</f>
        <v>0</v>
      </c>
      <c r="G31" s="46"/>
      <c r="H31" s="46"/>
      <c r="I31" s="157">
        <v>0.14999999999999999</v>
      </c>
      <c r="J31" s="156">
        <f>ROUND(ROUND((SUM(BF79:BF118)),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ROUND(SUM(BG79:BG118),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ROUND(SUM(BH79:BH118),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ROUND(SUM(BI79:BI118),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09 - Dílnička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474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09 - Dílnička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1.3104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1.3104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25.5" customHeight="1">
      <c r="B82" s="45"/>
      <c r="C82" s="220" t="s">
        <v>82</v>
      </c>
      <c r="D82" s="220" t="s">
        <v>190</v>
      </c>
      <c r="E82" s="221" t="s">
        <v>411</v>
      </c>
      <c r="F82" s="222" t="s">
        <v>412</v>
      </c>
      <c r="G82" s="223" t="s">
        <v>211</v>
      </c>
      <c r="H82" s="224">
        <v>8.6400000000000006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475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476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477</v>
      </c>
      <c r="G84" s="244"/>
      <c r="H84" s="247">
        <v>8.6400000000000006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38.25" customHeight="1">
      <c r="B85" s="45"/>
      <c r="C85" s="220" t="s">
        <v>84</v>
      </c>
      <c r="D85" s="220" t="s">
        <v>190</v>
      </c>
      <c r="E85" s="221" t="s">
        <v>414</v>
      </c>
      <c r="F85" s="222" t="s">
        <v>415</v>
      </c>
      <c r="G85" s="223" t="s">
        <v>211</v>
      </c>
      <c r="H85" s="224">
        <v>8.6400000000000006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478</v>
      </c>
    </row>
    <row r="86" s="12" customFormat="1">
      <c r="B86" s="243"/>
      <c r="C86" s="244"/>
      <c r="D86" s="234" t="s">
        <v>197</v>
      </c>
      <c r="E86" s="245" t="s">
        <v>21</v>
      </c>
      <c r="F86" s="246" t="s">
        <v>479</v>
      </c>
      <c r="G86" s="244"/>
      <c r="H86" s="247">
        <v>8.6400000000000006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197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188</v>
      </c>
    </row>
    <row r="87" s="1" customFormat="1" ht="38.25" customHeight="1">
      <c r="B87" s="45"/>
      <c r="C87" s="220" t="s">
        <v>205</v>
      </c>
      <c r="D87" s="220" t="s">
        <v>190</v>
      </c>
      <c r="E87" s="221" t="s">
        <v>225</v>
      </c>
      <c r="F87" s="222" t="s">
        <v>226</v>
      </c>
      <c r="G87" s="223" t="s">
        <v>193</v>
      </c>
      <c r="H87" s="224">
        <v>21.600000000000001</v>
      </c>
      <c r="I87" s="225"/>
      <c r="J87" s="226">
        <f>ROUND(I87*H87,2)</f>
        <v>0</v>
      </c>
      <c r="K87" s="222" t="s">
        <v>194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195</v>
      </c>
      <c r="AT87" s="23" t="s">
        <v>190</v>
      </c>
      <c r="AU87" s="23" t="s">
        <v>84</v>
      </c>
      <c r="AY87" s="23" t="s">
        <v>188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195</v>
      </c>
      <c r="BM87" s="23" t="s">
        <v>480</v>
      </c>
    </row>
    <row r="88" s="11" customFormat="1">
      <c r="B88" s="232"/>
      <c r="C88" s="233"/>
      <c r="D88" s="234" t="s">
        <v>197</v>
      </c>
      <c r="E88" s="235" t="s">
        <v>21</v>
      </c>
      <c r="F88" s="236" t="s">
        <v>481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197</v>
      </c>
      <c r="AU88" s="242" t="s">
        <v>84</v>
      </c>
      <c r="AV88" s="11" t="s">
        <v>82</v>
      </c>
      <c r="AW88" s="11" t="s">
        <v>37</v>
      </c>
      <c r="AX88" s="11" t="s">
        <v>74</v>
      </c>
      <c r="AY88" s="242" t="s">
        <v>188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482</v>
      </c>
      <c r="G89" s="244"/>
      <c r="H89" s="247">
        <v>21.600000000000001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219</v>
      </c>
      <c r="F90" s="218" t="s">
        <v>483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SUM(P91:P118)</f>
        <v>0</v>
      </c>
      <c r="Q90" s="212"/>
      <c r="R90" s="213">
        <f>SUM(R91:R118)</f>
        <v>1.3104</v>
      </c>
      <c r="S90" s="212"/>
      <c r="T90" s="214">
        <f>SUM(T91:T118)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SUM(BK91:BK118)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484</v>
      </c>
      <c r="F91" s="222" t="s">
        <v>485</v>
      </c>
      <c r="G91" s="223" t="s">
        <v>193</v>
      </c>
      <c r="H91" s="224">
        <v>20.800000000000001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486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487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488</v>
      </c>
      <c r="G93" s="244"/>
      <c r="H93" s="247">
        <v>10.4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74</v>
      </c>
      <c r="AY93" s="253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488</v>
      </c>
      <c r="G94" s="244"/>
      <c r="H94" s="247">
        <v>10.4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74</v>
      </c>
      <c r="AY94" s="253" t="s">
        <v>188</v>
      </c>
    </row>
    <row r="95" s="13" customFormat="1">
      <c r="B95" s="267"/>
      <c r="C95" s="268"/>
      <c r="D95" s="234" t="s">
        <v>197</v>
      </c>
      <c r="E95" s="269" t="s">
        <v>21</v>
      </c>
      <c r="F95" s="270" t="s">
        <v>489</v>
      </c>
      <c r="G95" s="268"/>
      <c r="H95" s="271">
        <v>20.800000000000001</v>
      </c>
      <c r="I95" s="272"/>
      <c r="J95" s="268"/>
      <c r="K95" s="268"/>
      <c r="L95" s="273"/>
      <c r="M95" s="274"/>
      <c r="N95" s="275"/>
      <c r="O95" s="275"/>
      <c r="P95" s="275"/>
      <c r="Q95" s="275"/>
      <c r="R95" s="275"/>
      <c r="S95" s="275"/>
      <c r="T95" s="276"/>
      <c r="AT95" s="277" t="s">
        <v>197</v>
      </c>
      <c r="AU95" s="277" t="s">
        <v>84</v>
      </c>
      <c r="AV95" s="13" t="s">
        <v>195</v>
      </c>
      <c r="AW95" s="13" t="s">
        <v>37</v>
      </c>
      <c r="AX95" s="13" t="s">
        <v>82</v>
      </c>
      <c r="AY95" s="277" t="s">
        <v>188</v>
      </c>
    </row>
    <row r="96" s="1" customFormat="1" ht="16.5" customHeight="1">
      <c r="B96" s="45"/>
      <c r="C96" s="220" t="s">
        <v>215</v>
      </c>
      <c r="D96" s="220" t="s">
        <v>190</v>
      </c>
      <c r="E96" s="221" t="s">
        <v>490</v>
      </c>
      <c r="F96" s="222" t="s">
        <v>485</v>
      </c>
      <c r="G96" s="223" t="s">
        <v>193</v>
      </c>
      <c r="H96" s="224">
        <v>10.4</v>
      </c>
      <c r="I96" s="225"/>
      <c r="J96" s="226">
        <f>ROUND(I96*H96,2)</f>
        <v>0</v>
      </c>
      <c r="K96" s="222" t="s">
        <v>237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195</v>
      </c>
      <c r="AT96" s="23" t="s">
        <v>190</v>
      </c>
      <c r="AU96" s="23" t="s">
        <v>84</v>
      </c>
      <c r="AY96" s="23" t="s">
        <v>188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195</v>
      </c>
      <c r="BM96" s="23" t="s">
        <v>491</v>
      </c>
    </row>
    <row r="97" s="11" customFormat="1">
      <c r="B97" s="232"/>
      <c r="C97" s="233"/>
      <c r="D97" s="234" t="s">
        <v>197</v>
      </c>
      <c r="E97" s="235" t="s">
        <v>21</v>
      </c>
      <c r="F97" s="236" t="s">
        <v>492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197</v>
      </c>
      <c r="AU97" s="242" t="s">
        <v>84</v>
      </c>
      <c r="AV97" s="11" t="s">
        <v>82</v>
      </c>
      <c r="AW97" s="11" t="s">
        <v>37</v>
      </c>
      <c r="AX97" s="11" t="s">
        <v>74</v>
      </c>
      <c r="AY97" s="242" t="s">
        <v>188</v>
      </c>
    </row>
    <row r="98" s="12" customFormat="1">
      <c r="B98" s="243"/>
      <c r="C98" s="244"/>
      <c r="D98" s="234" t="s">
        <v>197</v>
      </c>
      <c r="E98" s="245" t="s">
        <v>21</v>
      </c>
      <c r="F98" s="246" t="s">
        <v>488</v>
      </c>
      <c r="G98" s="244"/>
      <c r="H98" s="247">
        <v>10.4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197</v>
      </c>
      <c r="AU98" s="253" t="s">
        <v>84</v>
      </c>
      <c r="AV98" s="12" t="s">
        <v>84</v>
      </c>
      <c r="AW98" s="12" t="s">
        <v>37</v>
      </c>
      <c r="AX98" s="12" t="s">
        <v>82</v>
      </c>
      <c r="AY98" s="253" t="s">
        <v>188</v>
      </c>
    </row>
    <row r="99" s="1" customFormat="1" ht="16.5" customHeight="1">
      <c r="B99" s="45"/>
      <c r="C99" s="220" t="s">
        <v>219</v>
      </c>
      <c r="D99" s="220" t="s">
        <v>190</v>
      </c>
      <c r="E99" s="221" t="s">
        <v>493</v>
      </c>
      <c r="F99" s="222" t="s">
        <v>494</v>
      </c>
      <c r="G99" s="223" t="s">
        <v>193</v>
      </c>
      <c r="H99" s="224">
        <v>20.800000000000001</v>
      </c>
      <c r="I99" s="225"/>
      <c r="J99" s="226">
        <f>ROUND(I99*H99,2)</f>
        <v>0</v>
      </c>
      <c r="K99" s="222" t="s">
        <v>194</v>
      </c>
      <c r="L99" s="71"/>
      <c r="M99" s="227" t="s">
        <v>21</v>
      </c>
      <c r="N99" s="228" t="s">
        <v>45</v>
      </c>
      <c r="O99" s="46"/>
      <c r="P99" s="229">
        <f>O99*H99</f>
        <v>0</v>
      </c>
      <c r="Q99" s="229">
        <v>0.042000000000000003</v>
      </c>
      <c r="R99" s="229">
        <f>Q99*H99</f>
        <v>0.87360000000000004</v>
      </c>
      <c r="S99" s="229">
        <v>0</v>
      </c>
      <c r="T99" s="230">
        <f>S99*H99</f>
        <v>0</v>
      </c>
      <c r="AR99" s="23" t="s">
        <v>195</v>
      </c>
      <c r="AT99" s="23" t="s">
        <v>190</v>
      </c>
      <c r="AU99" s="23" t="s">
        <v>84</v>
      </c>
      <c r="AY99" s="23" t="s">
        <v>188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82</v>
      </c>
      <c r="BK99" s="231">
        <f>ROUND(I99*H99,2)</f>
        <v>0</v>
      </c>
      <c r="BL99" s="23" t="s">
        <v>195</v>
      </c>
      <c r="BM99" s="23" t="s">
        <v>495</v>
      </c>
    </row>
    <row r="100" s="12" customFormat="1">
      <c r="B100" s="243"/>
      <c r="C100" s="244"/>
      <c r="D100" s="234" t="s">
        <v>197</v>
      </c>
      <c r="E100" s="245" t="s">
        <v>21</v>
      </c>
      <c r="F100" s="246" t="s">
        <v>488</v>
      </c>
      <c r="G100" s="244"/>
      <c r="H100" s="247">
        <v>10.4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197</v>
      </c>
      <c r="AU100" s="253" t="s">
        <v>84</v>
      </c>
      <c r="AV100" s="12" t="s">
        <v>84</v>
      </c>
      <c r="AW100" s="12" t="s">
        <v>37</v>
      </c>
      <c r="AX100" s="12" t="s">
        <v>74</v>
      </c>
      <c r="AY100" s="253" t="s">
        <v>188</v>
      </c>
    </row>
    <row r="101" s="12" customFormat="1">
      <c r="B101" s="243"/>
      <c r="C101" s="244"/>
      <c r="D101" s="234" t="s">
        <v>197</v>
      </c>
      <c r="E101" s="245" t="s">
        <v>21</v>
      </c>
      <c r="F101" s="246" t="s">
        <v>488</v>
      </c>
      <c r="G101" s="244"/>
      <c r="H101" s="247">
        <v>10.4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197</v>
      </c>
      <c r="AU101" s="253" t="s">
        <v>84</v>
      </c>
      <c r="AV101" s="12" t="s">
        <v>84</v>
      </c>
      <c r="AW101" s="12" t="s">
        <v>37</v>
      </c>
      <c r="AX101" s="12" t="s">
        <v>74</v>
      </c>
      <c r="AY101" s="253" t="s">
        <v>188</v>
      </c>
    </row>
    <row r="102" s="13" customFormat="1">
      <c r="B102" s="267"/>
      <c r="C102" s="268"/>
      <c r="D102" s="234" t="s">
        <v>197</v>
      </c>
      <c r="E102" s="269" t="s">
        <v>21</v>
      </c>
      <c r="F102" s="270" t="s">
        <v>489</v>
      </c>
      <c r="G102" s="268"/>
      <c r="H102" s="271">
        <v>20.800000000000001</v>
      </c>
      <c r="I102" s="272"/>
      <c r="J102" s="268"/>
      <c r="K102" s="268"/>
      <c r="L102" s="273"/>
      <c r="M102" s="274"/>
      <c r="N102" s="275"/>
      <c r="O102" s="275"/>
      <c r="P102" s="275"/>
      <c r="Q102" s="275"/>
      <c r="R102" s="275"/>
      <c r="S102" s="275"/>
      <c r="T102" s="276"/>
      <c r="AT102" s="277" t="s">
        <v>197</v>
      </c>
      <c r="AU102" s="277" t="s">
        <v>84</v>
      </c>
      <c r="AV102" s="13" t="s">
        <v>195</v>
      </c>
      <c r="AW102" s="13" t="s">
        <v>37</v>
      </c>
      <c r="AX102" s="13" t="s">
        <v>82</v>
      </c>
      <c r="AY102" s="277" t="s">
        <v>188</v>
      </c>
    </row>
    <row r="103" s="1" customFormat="1" ht="16.5" customHeight="1">
      <c r="B103" s="45"/>
      <c r="C103" s="220" t="s">
        <v>224</v>
      </c>
      <c r="D103" s="220" t="s">
        <v>190</v>
      </c>
      <c r="E103" s="221" t="s">
        <v>496</v>
      </c>
      <c r="F103" s="222" t="s">
        <v>494</v>
      </c>
      <c r="G103" s="223" t="s">
        <v>193</v>
      </c>
      <c r="H103" s="224">
        <v>10.4</v>
      </c>
      <c r="I103" s="225"/>
      <c r="J103" s="226">
        <f>ROUND(I103*H103,2)</f>
        <v>0</v>
      </c>
      <c r="K103" s="222" t="s">
        <v>237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0.042000000000000003</v>
      </c>
      <c r="R103" s="229">
        <f>Q103*H103</f>
        <v>0.43680000000000002</v>
      </c>
      <c r="S103" s="229">
        <v>0</v>
      </c>
      <c r="T103" s="230">
        <f>S103*H103</f>
        <v>0</v>
      </c>
      <c r="AR103" s="23" t="s">
        <v>195</v>
      </c>
      <c r="AT103" s="23" t="s">
        <v>190</v>
      </c>
      <c r="AU103" s="23" t="s">
        <v>84</v>
      </c>
      <c r="AY103" s="23" t="s">
        <v>188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195</v>
      </c>
      <c r="BM103" s="23" t="s">
        <v>497</v>
      </c>
    </row>
    <row r="104" s="11" customFormat="1">
      <c r="B104" s="232"/>
      <c r="C104" s="233"/>
      <c r="D104" s="234" t="s">
        <v>197</v>
      </c>
      <c r="E104" s="235" t="s">
        <v>21</v>
      </c>
      <c r="F104" s="236" t="s">
        <v>498</v>
      </c>
      <c r="G104" s="233"/>
      <c r="H104" s="235" t="s">
        <v>21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197</v>
      </c>
      <c r="AU104" s="242" t="s">
        <v>84</v>
      </c>
      <c r="AV104" s="11" t="s">
        <v>82</v>
      </c>
      <c r="AW104" s="11" t="s">
        <v>37</v>
      </c>
      <c r="AX104" s="11" t="s">
        <v>74</v>
      </c>
      <c r="AY104" s="242" t="s">
        <v>188</v>
      </c>
    </row>
    <row r="105" s="12" customFormat="1">
      <c r="B105" s="243"/>
      <c r="C105" s="244"/>
      <c r="D105" s="234" t="s">
        <v>197</v>
      </c>
      <c r="E105" s="245" t="s">
        <v>21</v>
      </c>
      <c r="F105" s="246" t="s">
        <v>488</v>
      </c>
      <c r="G105" s="244"/>
      <c r="H105" s="247">
        <v>10.4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197</v>
      </c>
      <c r="AU105" s="253" t="s">
        <v>84</v>
      </c>
      <c r="AV105" s="12" t="s">
        <v>84</v>
      </c>
      <c r="AW105" s="12" t="s">
        <v>37</v>
      </c>
      <c r="AX105" s="12" t="s">
        <v>82</v>
      </c>
      <c r="AY105" s="253" t="s">
        <v>188</v>
      </c>
    </row>
    <row r="106" s="1" customFormat="1" ht="16.5" customHeight="1">
      <c r="B106" s="45"/>
      <c r="C106" s="220" t="s">
        <v>229</v>
      </c>
      <c r="D106" s="220" t="s">
        <v>190</v>
      </c>
      <c r="E106" s="221" t="s">
        <v>499</v>
      </c>
      <c r="F106" s="222" t="s">
        <v>500</v>
      </c>
      <c r="G106" s="223" t="s">
        <v>193</v>
      </c>
      <c r="H106" s="224">
        <v>8</v>
      </c>
      <c r="I106" s="225"/>
      <c r="J106" s="226">
        <f>ROUND(I106*H106,2)</f>
        <v>0</v>
      </c>
      <c r="K106" s="222" t="s">
        <v>237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195</v>
      </c>
      <c r="AT106" s="23" t="s">
        <v>190</v>
      </c>
      <c r="AU106" s="23" t="s">
        <v>84</v>
      </c>
      <c r="AY106" s="23" t="s">
        <v>188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195</v>
      </c>
      <c r="BM106" s="23" t="s">
        <v>501</v>
      </c>
    </row>
    <row r="107" s="11" customFormat="1">
      <c r="B107" s="232"/>
      <c r="C107" s="233"/>
      <c r="D107" s="234" t="s">
        <v>197</v>
      </c>
      <c r="E107" s="235" t="s">
        <v>21</v>
      </c>
      <c r="F107" s="236" t="s">
        <v>502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197</v>
      </c>
      <c r="AU107" s="242" t="s">
        <v>84</v>
      </c>
      <c r="AV107" s="11" t="s">
        <v>82</v>
      </c>
      <c r="AW107" s="11" t="s">
        <v>37</v>
      </c>
      <c r="AX107" s="11" t="s">
        <v>74</v>
      </c>
      <c r="AY107" s="242" t="s">
        <v>188</v>
      </c>
    </row>
    <row r="108" s="12" customFormat="1">
      <c r="B108" s="243"/>
      <c r="C108" s="244"/>
      <c r="D108" s="234" t="s">
        <v>197</v>
      </c>
      <c r="E108" s="245" t="s">
        <v>21</v>
      </c>
      <c r="F108" s="246" t="s">
        <v>503</v>
      </c>
      <c r="G108" s="244"/>
      <c r="H108" s="247">
        <v>4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197</v>
      </c>
      <c r="AU108" s="253" t="s">
        <v>84</v>
      </c>
      <c r="AV108" s="12" t="s">
        <v>84</v>
      </c>
      <c r="AW108" s="12" t="s">
        <v>37</v>
      </c>
      <c r="AX108" s="12" t="s">
        <v>74</v>
      </c>
      <c r="AY108" s="253" t="s">
        <v>188</v>
      </c>
    </row>
    <row r="109" s="12" customFormat="1">
      <c r="B109" s="243"/>
      <c r="C109" s="244"/>
      <c r="D109" s="234" t="s">
        <v>197</v>
      </c>
      <c r="E109" s="245" t="s">
        <v>21</v>
      </c>
      <c r="F109" s="246" t="s">
        <v>503</v>
      </c>
      <c r="G109" s="244"/>
      <c r="H109" s="247">
        <v>4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197</v>
      </c>
      <c r="AU109" s="253" t="s">
        <v>84</v>
      </c>
      <c r="AV109" s="12" t="s">
        <v>84</v>
      </c>
      <c r="AW109" s="12" t="s">
        <v>37</v>
      </c>
      <c r="AX109" s="12" t="s">
        <v>74</v>
      </c>
      <c r="AY109" s="253" t="s">
        <v>188</v>
      </c>
    </row>
    <row r="110" s="13" customFormat="1">
      <c r="B110" s="267"/>
      <c r="C110" s="268"/>
      <c r="D110" s="234" t="s">
        <v>197</v>
      </c>
      <c r="E110" s="269" t="s">
        <v>21</v>
      </c>
      <c r="F110" s="270" t="s">
        <v>489</v>
      </c>
      <c r="G110" s="268"/>
      <c r="H110" s="271">
        <v>8</v>
      </c>
      <c r="I110" s="272"/>
      <c r="J110" s="268"/>
      <c r="K110" s="268"/>
      <c r="L110" s="273"/>
      <c r="M110" s="274"/>
      <c r="N110" s="275"/>
      <c r="O110" s="275"/>
      <c r="P110" s="275"/>
      <c r="Q110" s="275"/>
      <c r="R110" s="275"/>
      <c r="S110" s="275"/>
      <c r="T110" s="276"/>
      <c r="AT110" s="277" t="s">
        <v>197</v>
      </c>
      <c r="AU110" s="277" t="s">
        <v>84</v>
      </c>
      <c r="AV110" s="13" t="s">
        <v>195</v>
      </c>
      <c r="AW110" s="13" t="s">
        <v>37</v>
      </c>
      <c r="AX110" s="13" t="s">
        <v>82</v>
      </c>
      <c r="AY110" s="277" t="s">
        <v>188</v>
      </c>
    </row>
    <row r="111" s="1" customFormat="1" ht="16.5" customHeight="1">
      <c r="B111" s="45"/>
      <c r="C111" s="220" t="s">
        <v>234</v>
      </c>
      <c r="D111" s="220" t="s">
        <v>190</v>
      </c>
      <c r="E111" s="221" t="s">
        <v>504</v>
      </c>
      <c r="F111" s="222" t="s">
        <v>505</v>
      </c>
      <c r="G111" s="223" t="s">
        <v>193</v>
      </c>
      <c r="H111" s="224">
        <v>4</v>
      </c>
      <c r="I111" s="225"/>
      <c r="J111" s="226">
        <f>ROUND(I111*H111,2)</f>
        <v>0</v>
      </c>
      <c r="K111" s="222" t="s">
        <v>237</v>
      </c>
      <c r="L111" s="71"/>
      <c r="M111" s="227" t="s">
        <v>21</v>
      </c>
      <c r="N111" s="228" t="s">
        <v>45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195</v>
      </c>
      <c r="AT111" s="23" t="s">
        <v>190</v>
      </c>
      <c r="AU111" s="23" t="s">
        <v>84</v>
      </c>
      <c r="AY111" s="23" t="s">
        <v>188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82</v>
      </c>
      <c r="BK111" s="231">
        <f>ROUND(I111*H111,2)</f>
        <v>0</v>
      </c>
      <c r="BL111" s="23" t="s">
        <v>195</v>
      </c>
      <c r="BM111" s="23" t="s">
        <v>506</v>
      </c>
    </row>
    <row r="112" s="11" customFormat="1">
      <c r="B112" s="232"/>
      <c r="C112" s="233"/>
      <c r="D112" s="234" t="s">
        <v>197</v>
      </c>
      <c r="E112" s="235" t="s">
        <v>21</v>
      </c>
      <c r="F112" s="236" t="s">
        <v>502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197</v>
      </c>
      <c r="AU112" s="242" t="s">
        <v>84</v>
      </c>
      <c r="AV112" s="11" t="s">
        <v>82</v>
      </c>
      <c r="AW112" s="11" t="s">
        <v>37</v>
      </c>
      <c r="AX112" s="11" t="s">
        <v>74</v>
      </c>
      <c r="AY112" s="242" t="s">
        <v>188</v>
      </c>
    </row>
    <row r="113" s="12" customFormat="1">
      <c r="B113" s="243"/>
      <c r="C113" s="244"/>
      <c r="D113" s="234" t="s">
        <v>197</v>
      </c>
      <c r="E113" s="245" t="s">
        <v>21</v>
      </c>
      <c r="F113" s="246" t="s">
        <v>503</v>
      </c>
      <c r="G113" s="244"/>
      <c r="H113" s="247">
        <v>4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197</v>
      </c>
      <c r="AU113" s="253" t="s">
        <v>84</v>
      </c>
      <c r="AV113" s="12" t="s">
        <v>84</v>
      </c>
      <c r="AW113" s="12" t="s">
        <v>37</v>
      </c>
      <c r="AX113" s="12" t="s">
        <v>82</v>
      </c>
      <c r="AY113" s="253" t="s">
        <v>188</v>
      </c>
    </row>
    <row r="114" s="1" customFormat="1" ht="16.5" customHeight="1">
      <c r="B114" s="45"/>
      <c r="C114" s="220" t="s">
        <v>109</v>
      </c>
      <c r="D114" s="220" t="s">
        <v>190</v>
      </c>
      <c r="E114" s="221" t="s">
        <v>507</v>
      </c>
      <c r="F114" s="222" t="s">
        <v>508</v>
      </c>
      <c r="G114" s="223" t="s">
        <v>193</v>
      </c>
      <c r="H114" s="224">
        <v>21.600000000000001</v>
      </c>
      <c r="I114" s="225"/>
      <c r="J114" s="226">
        <f>ROUND(I114*H114,2)</f>
        <v>0</v>
      </c>
      <c r="K114" s="222" t="s">
        <v>237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195</v>
      </c>
      <c r="AT114" s="23" t="s">
        <v>190</v>
      </c>
      <c r="AU114" s="23" t="s">
        <v>84</v>
      </c>
      <c r="AY114" s="23" t="s">
        <v>188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195</v>
      </c>
      <c r="BM114" s="23" t="s">
        <v>509</v>
      </c>
    </row>
    <row r="115" s="11" customFormat="1">
      <c r="B115" s="232"/>
      <c r="C115" s="233"/>
      <c r="D115" s="234" t="s">
        <v>197</v>
      </c>
      <c r="E115" s="235" t="s">
        <v>21</v>
      </c>
      <c r="F115" s="236" t="s">
        <v>510</v>
      </c>
      <c r="G115" s="233"/>
      <c r="H115" s="235" t="s">
        <v>21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197</v>
      </c>
      <c r="AU115" s="242" t="s">
        <v>84</v>
      </c>
      <c r="AV115" s="11" t="s">
        <v>82</v>
      </c>
      <c r="AW115" s="11" t="s">
        <v>37</v>
      </c>
      <c r="AX115" s="11" t="s">
        <v>74</v>
      </c>
      <c r="AY115" s="242" t="s">
        <v>188</v>
      </c>
    </row>
    <row r="116" s="12" customFormat="1">
      <c r="B116" s="243"/>
      <c r="C116" s="244"/>
      <c r="D116" s="234" t="s">
        <v>197</v>
      </c>
      <c r="E116" s="245" t="s">
        <v>21</v>
      </c>
      <c r="F116" s="246" t="s">
        <v>511</v>
      </c>
      <c r="G116" s="244"/>
      <c r="H116" s="247">
        <v>10.800000000000001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197</v>
      </c>
      <c r="AU116" s="253" t="s">
        <v>84</v>
      </c>
      <c r="AV116" s="12" t="s">
        <v>84</v>
      </c>
      <c r="AW116" s="12" t="s">
        <v>37</v>
      </c>
      <c r="AX116" s="12" t="s">
        <v>74</v>
      </c>
      <c r="AY116" s="253" t="s">
        <v>188</v>
      </c>
    </row>
    <row r="117" s="12" customFormat="1">
      <c r="B117" s="243"/>
      <c r="C117" s="244"/>
      <c r="D117" s="234" t="s">
        <v>197</v>
      </c>
      <c r="E117" s="245" t="s">
        <v>21</v>
      </c>
      <c r="F117" s="246" t="s">
        <v>511</v>
      </c>
      <c r="G117" s="244"/>
      <c r="H117" s="247">
        <v>10.800000000000001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197</v>
      </c>
      <c r="AU117" s="253" t="s">
        <v>84</v>
      </c>
      <c r="AV117" s="12" t="s">
        <v>84</v>
      </c>
      <c r="AW117" s="12" t="s">
        <v>37</v>
      </c>
      <c r="AX117" s="12" t="s">
        <v>74</v>
      </c>
      <c r="AY117" s="253" t="s">
        <v>188</v>
      </c>
    </row>
    <row r="118" s="13" customFormat="1">
      <c r="B118" s="267"/>
      <c r="C118" s="268"/>
      <c r="D118" s="234" t="s">
        <v>197</v>
      </c>
      <c r="E118" s="269" t="s">
        <v>21</v>
      </c>
      <c r="F118" s="270" t="s">
        <v>489</v>
      </c>
      <c r="G118" s="268"/>
      <c r="H118" s="271">
        <v>21.600000000000001</v>
      </c>
      <c r="I118" s="272"/>
      <c r="J118" s="268"/>
      <c r="K118" s="268"/>
      <c r="L118" s="273"/>
      <c r="M118" s="278"/>
      <c r="N118" s="279"/>
      <c r="O118" s="279"/>
      <c r="P118" s="279"/>
      <c r="Q118" s="279"/>
      <c r="R118" s="279"/>
      <c r="S118" s="279"/>
      <c r="T118" s="280"/>
      <c r="AT118" s="277" t="s">
        <v>197</v>
      </c>
      <c r="AU118" s="277" t="s">
        <v>84</v>
      </c>
      <c r="AV118" s="13" t="s">
        <v>195</v>
      </c>
      <c r="AW118" s="13" t="s">
        <v>37</v>
      </c>
      <c r="AX118" s="13" t="s">
        <v>82</v>
      </c>
      <c r="AY118" s="277" t="s">
        <v>188</v>
      </c>
    </row>
    <row r="119" s="1" customFormat="1" ht="6.96" customHeight="1">
      <c r="B119" s="66"/>
      <c r="C119" s="67"/>
      <c r="D119" s="67"/>
      <c r="E119" s="67"/>
      <c r="F119" s="67"/>
      <c r="G119" s="67"/>
      <c r="H119" s="67"/>
      <c r="I119" s="165"/>
      <c r="J119" s="67"/>
      <c r="K119" s="67"/>
      <c r="L119" s="71"/>
    </row>
  </sheetData>
  <sheetProtection sheet="1" autoFilter="0" formatColumns="0" formatRows="0" objects="1" scenarios="1" spinCount="100000" saltValue="grfxpAP3FX43pXX0LkjB1i1zRR/W3NuWzyr6VxqMRGQoJdbEFsiOsQjti2sKzlyd/VBoC+JVEs7qavORZXbYIQ==" hashValue="p2vIx8oogyELjDUEp5b4GUYRBrSGYBLa6yEHCOEigsqeeONEk+NnsD5ttKBR9PVguIu5DG8k+URG7m30D8M5OQ==" algorithmName="SHA-512" password="CC35"/>
  <autoFilter ref="C78:K11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512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10 - Kolotoč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10 - Kolotoč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0.00017999999999999998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0.00017999999999999998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0.00017999999999999998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6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513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219</v>
      </c>
      <c r="G84" s="244"/>
      <c r="H84" s="247">
        <v>6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6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514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219</v>
      </c>
      <c r="G87" s="244"/>
      <c r="H87" s="247">
        <v>6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0.17999999999999999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0.00017999999999999998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515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516</v>
      </c>
      <c r="G89" s="244"/>
      <c r="H89" s="247">
        <v>0.17999999999999999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270</v>
      </c>
      <c r="F91" s="222" t="s">
        <v>517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518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519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520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s4uDm/VsGy6Sz6p7/qpD2siPecjUEPsZ3fi4nYzR0JIFm0GwPycsMzQ0nPjlUHOXbXIzwW79au6rKja3BvEuMA==" hashValue="v22gnJFzS0mPAJkjQUtcjcf1bHLf2B2L9w5vh04hTuAR4aE+XVUIEtaXlF816fGpa6Z59nKpQgEO9o2VkPiki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521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11 - Balanční kůly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11 - Balanční kůly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0.00012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0.00012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4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522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195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4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523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195</v>
      </c>
      <c r="G87" s="244"/>
      <c r="H87" s="247">
        <v>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0.12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0.00012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524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525</v>
      </c>
      <c r="G89" s="244"/>
      <c r="H89" s="247">
        <v>0.12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270</v>
      </c>
      <c r="F91" s="222" t="s">
        <v>526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527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528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529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y5CYkHS7icar3YKGasvnt/MY04Gg3o2LJFimpeSGdO1Ji/uHAh6/vW1j1pgWviqY261vyJTRA8h/rpb5k3OIeA==" hashValue="AE3AZAQ7Spj9zPEM0PBwcEMN7BtovrMEa5WrNMR0PzY4BSz2PW9sveZ93mtLuEyhXNlq9eFEm+UQbL6lFmsf/Q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530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12 - Zvonkohra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12 - Zvonkohra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0.00012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0.00012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4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531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195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4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532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195</v>
      </c>
      <c r="G87" s="244"/>
      <c r="H87" s="247">
        <v>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0.12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0.00012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533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525</v>
      </c>
      <c r="G89" s="244"/>
      <c r="H89" s="247">
        <v>0.12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270</v>
      </c>
      <c r="F91" s="222" t="s">
        <v>534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535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536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537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wMfPPF2t78EzH0RVsY6DJtxRpbu7juf0reB+mWTWpmyjWr0YUod8sxiuFs89PVYNC4kboRNeQ7Lq8Un9uKlJ0g==" hashValue="3tMkr85/Qx6Pv+fKKAMhjVqPxY3pPwCxxYwoh1+rErv+QJFjMpiD32WVP2JNzzN/9Z/4CIbKMdAZsTAWbZAvBw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538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13 - Dendrofón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13 - Dendrofón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8.9999999999999992E-05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8.9999999999999992E-05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8.9999999999999992E-05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3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539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205</v>
      </c>
      <c r="G84" s="244"/>
      <c r="H84" s="247">
        <v>3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3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540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205</v>
      </c>
      <c r="G87" s="244"/>
      <c r="H87" s="247">
        <v>3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0.089999999999999997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8.9999999999999992E-05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541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542</v>
      </c>
      <c r="G89" s="244"/>
      <c r="H89" s="247">
        <v>0.089999999999999997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543</v>
      </c>
      <c r="F91" s="222" t="s">
        <v>544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545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546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537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OTPZlWZYRkaYf6N1xIeAod578KJCxcl9nB2Z/d3qz6YiiS6MeFBZadQHnsE1wVKyxWvGKaDxvXm2unueZUpG7A==" hashValue="JDNe5Fi27P3quFnOVtYdgiYoruys4Mjgrt5LbQeW71Fk0ht17aI6SYk9xTKTzSINgyorMDQS9ReWL1/e0VjMaQ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547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14 - Hmyzí domeček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14 - Hmyzí domeček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8.9999999999999992E-05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8.9999999999999992E-05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8.9999999999999992E-05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3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548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205</v>
      </c>
      <c r="G84" s="244"/>
      <c r="H84" s="247">
        <v>3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3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549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205</v>
      </c>
      <c r="G87" s="244"/>
      <c r="H87" s="247">
        <v>3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0.089999999999999997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8.9999999999999992E-05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550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542</v>
      </c>
      <c r="G89" s="244"/>
      <c r="H89" s="247">
        <v>0.089999999999999997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551</v>
      </c>
      <c r="F91" s="222" t="s">
        <v>552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553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554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555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537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Rbr3dw24ytNMrWIuYdFTaIRLHmdaqImNRBru8C5EEt4GI3raFTTl5sSrk1bf6gcaoTKsQapnX4YI5V6vOkTQoQ==" hashValue="jzNkuUtIQqnLltgh9Jz9npoqrHJGzTK7u28UM1o3CJDbOo0H27RHK/V9nb+ssvbM8PHWZ3Nmivmae8Vr4CraZA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556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ROUND(SUM(BE79:BE93), 2)</f>
        <v>0</v>
      </c>
      <c r="G30" s="46"/>
      <c r="H30" s="46"/>
      <c r="I30" s="157">
        <v>0.20999999999999999</v>
      </c>
      <c r="J30" s="156">
        <f>ROUND(ROUND((SUM(BE79:BE93)),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ROUND(SUM(BF79:BF93), 2)</f>
        <v>0</v>
      </c>
      <c r="G31" s="46"/>
      <c r="H31" s="46"/>
      <c r="I31" s="157">
        <v>0.14999999999999999</v>
      </c>
      <c r="J31" s="156">
        <f>ROUND(ROUND((SUM(BF79:BF93)),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15 - Balanční chodník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15 - Balanční chodník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0.00012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0.00012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4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557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195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4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558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195</v>
      </c>
      <c r="G87" s="244"/>
      <c r="H87" s="247">
        <v>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0.12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0.00012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559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525</v>
      </c>
      <c r="G89" s="244"/>
      <c r="H89" s="247">
        <v>0.12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SUM(P91:P93)</f>
        <v>0</v>
      </c>
      <c r="Q90" s="212"/>
      <c r="R90" s="213">
        <f>SUM(R91:R93)</f>
        <v>0</v>
      </c>
      <c r="S90" s="212"/>
      <c r="T90" s="214">
        <f>SUM(T91:T93)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SUM(BK91:BK93)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543</v>
      </c>
      <c r="F91" s="222" t="s">
        <v>560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561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562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82</v>
      </c>
      <c r="G93" s="244"/>
      <c r="H93" s="247">
        <v>1</v>
      </c>
      <c r="I93" s="248"/>
      <c r="J93" s="244"/>
      <c r="K93" s="244"/>
      <c r="L93" s="249"/>
      <c r="M93" s="264"/>
      <c r="N93" s="265"/>
      <c r="O93" s="265"/>
      <c r="P93" s="265"/>
      <c r="Q93" s="265"/>
      <c r="R93" s="265"/>
      <c r="S93" s="265"/>
      <c r="T93" s="266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188</v>
      </c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165"/>
      <c r="J94" s="67"/>
      <c r="K94" s="67"/>
      <c r="L94" s="71"/>
    </row>
  </sheetData>
  <sheetProtection sheet="1" autoFilter="0" formatColumns="0" formatRows="0" objects="1" scenarios="1" spinCount="100000" saltValue="WCdZlBDJ6ZBw4Yt/lrzcFtEaB7pvcVCnXWpPPhj/qkH9FjaswKq4DOoZhbnVY5azbOhVoUmUeNN7cAlgb6BVPA==" hashValue="doVXDE5Pmh4oTNg0kX64Bj4YZPHOCd4EaU67c6H7JR4K8GwX06lJMnzTbXhIh3elgn1JLF4WmGfAojWiFVCX8w==" algorithmName="SHA-512" password="CC35"/>
  <autoFilter ref="C78:K93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128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563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16 - Lavička kolem stromu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16 - Lavička kolem stromu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0.00012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0.00012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4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564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195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4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565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195</v>
      </c>
      <c r="G87" s="244"/>
      <c r="H87" s="247">
        <v>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0.12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0.00012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566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525</v>
      </c>
      <c r="G89" s="244"/>
      <c r="H89" s="247">
        <v>0.12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543</v>
      </c>
      <c r="F91" s="222" t="s">
        <v>567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568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569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570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0wX4s2+oxkA6a3PG4YWH9V9ILnviDGhHcS9aoq16awZLZPATEjAPKy5xzwu9Mfj1wXq8EEzbTG++CB8oIa665g==" hashValue="KXAi++4thRi71CIt9pGgyXzatBTghVRG4mwYA+cDx4pPU1OsU3+cAw9R0+KHbrIOyZq/qtE0oYvxnAGiKmAEiA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131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571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ROUND(SUM(BE79:BE93), 2)</f>
        <v>0</v>
      </c>
      <c r="G30" s="46"/>
      <c r="H30" s="46"/>
      <c r="I30" s="157">
        <v>0.20999999999999999</v>
      </c>
      <c r="J30" s="156">
        <f>ROUND(ROUND((SUM(BE79:BE93)),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ROUND(SUM(BF79:BF93), 2)</f>
        <v>0</v>
      </c>
      <c r="G31" s="46"/>
      <c r="H31" s="46"/>
      <c r="I31" s="157">
        <v>0.14999999999999999</v>
      </c>
      <c r="J31" s="156">
        <f>ROUND(ROUND((SUM(BF79:BF93)),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17 - Zpevněné kmeny stromů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J89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17 - Zpevněné kmeny stromů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0.00014999999999999999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P81+P89</f>
        <v>0</v>
      </c>
      <c r="Q80" s="212"/>
      <c r="R80" s="213">
        <f>R81+R89</f>
        <v>0.00014999999999999999</v>
      </c>
      <c r="S80" s="212"/>
      <c r="T80" s="214">
        <f>T81+T89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BK81+BK89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SUM(P82:P88)</f>
        <v>0</v>
      </c>
      <c r="Q81" s="212"/>
      <c r="R81" s="213">
        <f>SUM(R82:R88)</f>
        <v>0.00014999999999999999</v>
      </c>
      <c r="S81" s="212"/>
      <c r="T81" s="214">
        <f>SUM(T82:T88)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SUM(BK82:BK88)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9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572</v>
      </c>
    </row>
    <row r="83" s="12" customFormat="1">
      <c r="B83" s="243"/>
      <c r="C83" s="244"/>
      <c r="D83" s="234" t="s">
        <v>197</v>
      </c>
      <c r="E83" s="245" t="s">
        <v>21</v>
      </c>
      <c r="F83" s="246" t="s">
        <v>234</v>
      </c>
      <c r="G83" s="244"/>
      <c r="H83" s="247">
        <v>9</v>
      </c>
      <c r="I83" s="248"/>
      <c r="J83" s="244"/>
      <c r="K83" s="244"/>
      <c r="L83" s="249"/>
      <c r="M83" s="250"/>
      <c r="N83" s="251"/>
      <c r="O83" s="251"/>
      <c r="P83" s="251"/>
      <c r="Q83" s="251"/>
      <c r="R83" s="251"/>
      <c r="S83" s="251"/>
      <c r="T83" s="252"/>
      <c r="AT83" s="253" t="s">
        <v>197</v>
      </c>
      <c r="AU83" s="253" t="s">
        <v>84</v>
      </c>
      <c r="AV83" s="12" t="s">
        <v>84</v>
      </c>
      <c r="AW83" s="12" t="s">
        <v>37</v>
      </c>
      <c r="AX83" s="12" t="s">
        <v>82</v>
      </c>
      <c r="AY83" s="253" t="s">
        <v>188</v>
      </c>
    </row>
    <row r="84" s="1" customFormat="1" ht="25.5" customHeight="1">
      <c r="B84" s="45"/>
      <c r="C84" s="220" t="s">
        <v>84</v>
      </c>
      <c r="D84" s="220" t="s">
        <v>190</v>
      </c>
      <c r="E84" s="221" t="s">
        <v>333</v>
      </c>
      <c r="F84" s="222" t="s">
        <v>334</v>
      </c>
      <c r="G84" s="223" t="s">
        <v>193</v>
      </c>
      <c r="H84" s="224">
        <v>9</v>
      </c>
      <c r="I84" s="225"/>
      <c r="J84" s="226">
        <f>ROUND(I84*H84,2)</f>
        <v>0</v>
      </c>
      <c r="K84" s="222" t="s">
        <v>194</v>
      </c>
      <c r="L84" s="71"/>
      <c r="M84" s="227" t="s">
        <v>21</v>
      </c>
      <c r="N84" s="228" t="s">
        <v>45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195</v>
      </c>
      <c r="AT84" s="23" t="s">
        <v>190</v>
      </c>
      <c r="AU84" s="23" t="s">
        <v>84</v>
      </c>
      <c r="AY84" s="23" t="s">
        <v>188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82</v>
      </c>
      <c r="BK84" s="231">
        <f>ROUND(I84*H84,2)</f>
        <v>0</v>
      </c>
      <c r="BL84" s="23" t="s">
        <v>195</v>
      </c>
      <c r="BM84" s="23" t="s">
        <v>573</v>
      </c>
    </row>
    <row r="85" s="11" customFormat="1">
      <c r="B85" s="232"/>
      <c r="C85" s="233"/>
      <c r="D85" s="234" t="s">
        <v>197</v>
      </c>
      <c r="E85" s="235" t="s">
        <v>21</v>
      </c>
      <c r="F85" s="236" t="s">
        <v>387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197</v>
      </c>
      <c r="AU85" s="242" t="s">
        <v>84</v>
      </c>
      <c r="AV85" s="11" t="s">
        <v>82</v>
      </c>
      <c r="AW85" s="11" t="s">
        <v>37</v>
      </c>
      <c r="AX85" s="11" t="s">
        <v>74</v>
      </c>
      <c r="AY85" s="242" t="s">
        <v>188</v>
      </c>
    </row>
    <row r="86" s="12" customFormat="1">
      <c r="B86" s="243"/>
      <c r="C86" s="244"/>
      <c r="D86" s="234" t="s">
        <v>197</v>
      </c>
      <c r="E86" s="245" t="s">
        <v>21</v>
      </c>
      <c r="F86" s="246" t="s">
        <v>234</v>
      </c>
      <c r="G86" s="244"/>
      <c r="H86" s="247">
        <v>9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197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188</v>
      </c>
    </row>
    <row r="87" s="1" customFormat="1" ht="16.5" customHeight="1">
      <c r="B87" s="45"/>
      <c r="C87" s="254" t="s">
        <v>205</v>
      </c>
      <c r="D87" s="254" t="s">
        <v>251</v>
      </c>
      <c r="E87" s="255" t="s">
        <v>336</v>
      </c>
      <c r="F87" s="256" t="s">
        <v>337</v>
      </c>
      <c r="G87" s="257" t="s">
        <v>338</v>
      </c>
      <c r="H87" s="258">
        <v>0.14999999999999999</v>
      </c>
      <c r="I87" s="259"/>
      <c r="J87" s="260">
        <f>ROUND(I87*H87,2)</f>
        <v>0</v>
      </c>
      <c r="K87" s="256" t="s">
        <v>194</v>
      </c>
      <c r="L87" s="261"/>
      <c r="M87" s="262" t="s">
        <v>21</v>
      </c>
      <c r="N87" s="263" t="s">
        <v>45</v>
      </c>
      <c r="O87" s="46"/>
      <c r="P87" s="229">
        <f>O87*H87</f>
        <v>0</v>
      </c>
      <c r="Q87" s="229">
        <v>0.001</v>
      </c>
      <c r="R87" s="229">
        <f>Q87*H87</f>
        <v>0.00014999999999999999</v>
      </c>
      <c r="S87" s="229">
        <v>0</v>
      </c>
      <c r="T87" s="230">
        <f>S87*H87</f>
        <v>0</v>
      </c>
      <c r="AR87" s="23" t="s">
        <v>229</v>
      </c>
      <c r="AT87" s="23" t="s">
        <v>251</v>
      </c>
      <c r="AU87" s="23" t="s">
        <v>84</v>
      </c>
      <c r="AY87" s="23" t="s">
        <v>188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195</v>
      </c>
      <c r="BM87" s="23" t="s">
        <v>574</v>
      </c>
    </row>
    <row r="88" s="12" customFormat="1">
      <c r="B88" s="243"/>
      <c r="C88" s="244"/>
      <c r="D88" s="234" t="s">
        <v>197</v>
      </c>
      <c r="E88" s="245" t="s">
        <v>21</v>
      </c>
      <c r="F88" s="246" t="s">
        <v>575</v>
      </c>
      <c r="G88" s="244"/>
      <c r="H88" s="247">
        <v>0.14999999999999999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197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188</v>
      </c>
    </row>
    <row r="89" s="10" customFormat="1" ht="29.88" customHeight="1">
      <c r="B89" s="204"/>
      <c r="C89" s="205"/>
      <c r="D89" s="206" t="s">
        <v>73</v>
      </c>
      <c r="E89" s="218" t="s">
        <v>234</v>
      </c>
      <c r="F89" s="218" t="s">
        <v>263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SUM(P90:P93)</f>
        <v>0</v>
      </c>
      <c r="Q89" s="212"/>
      <c r="R89" s="213">
        <f>SUM(R90:R93)</f>
        <v>0</v>
      </c>
      <c r="S89" s="212"/>
      <c r="T89" s="214">
        <f>SUM(T90:T93)</f>
        <v>0</v>
      </c>
      <c r="AR89" s="215" t="s">
        <v>82</v>
      </c>
      <c r="AT89" s="216" t="s">
        <v>73</v>
      </c>
      <c r="AU89" s="216" t="s">
        <v>82</v>
      </c>
      <c r="AY89" s="215" t="s">
        <v>188</v>
      </c>
      <c r="BK89" s="217">
        <f>SUM(BK90:BK93)</f>
        <v>0</v>
      </c>
    </row>
    <row r="90" s="1" customFormat="1" ht="16.5" customHeight="1">
      <c r="B90" s="45"/>
      <c r="C90" s="220" t="s">
        <v>195</v>
      </c>
      <c r="D90" s="220" t="s">
        <v>190</v>
      </c>
      <c r="E90" s="221" t="s">
        <v>270</v>
      </c>
      <c r="F90" s="222" t="s">
        <v>576</v>
      </c>
      <c r="G90" s="223" t="s">
        <v>259</v>
      </c>
      <c r="H90" s="224">
        <v>1</v>
      </c>
      <c r="I90" s="225"/>
      <c r="J90" s="226">
        <f>ROUND(I90*H90,2)</f>
        <v>0</v>
      </c>
      <c r="K90" s="222" t="s">
        <v>237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195</v>
      </c>
      <c r="AT90" s="23" t="s">
        <v>190</v>
      </c>
      <c r="AU90" s="23" t="s">
        <v>84</v>
      </c>
      <c r="AY90" s="23" t="s">
        <v>188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195</v>
      </c>
      <c r="BM90" s="23" t="s">
        <v>577</v>
      </c>
    </row>
    <row r="91" s="11" customFormat="1">
      <c r="B91" s="232"/>
      <c r="C91" s="233"/>
      <c r="D91" s="234" t="s">
        <v>197</v>
      </c>
      <c r="E91" s="235" t="s">
        <v>21</v>
      </c>
      <c r="F91" s="236" t="s">
        <v>578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197</v>
      </c>
      <c r="AU91" s="242" t="s">
        <v>84</v>
      </c>
      <c r="AV91" s="11" t="s">
        <v>82</v>
      </c>
      <c r="AW91" s="11" t="s">
        <v>37</v>
      </c>
      <c r="AX91" s="11" t="s">
        <v>74</v>
      </c>
      <c r="AY91" s="242" t="s">
        <v>188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579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82</v>
      </c>
      <c r="G93" s="244"/>
      <c r="H93" s="247">
        <v>1</v>
      </c>
      <c r="I93" s="248"/>
      <c r="J93" s="244"/>
      <c r="K93" s="244"/>
      <c r="L93" s="249"/>
      <c r="M93" s="264"/>
      <c r="N93" s="265"/>
      <c r="O93" s="265"/>
      <c r="P93" s="265"/>
      <c r="Q93" s="265"/>
      <c r="R93" s="265"/>
      <c r="S93" s="265"/>
      <c r="T93" s="266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188</v>
      </c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165"/>
      <c r="J94" s="67"/>
      <c r="K94" s="67"/>
      <c r="L94" s="71"/>
    </row>
  </sheetData>
  <sheetProtection sheet="1" autoFilter="0" formatColumns="0" formatRows="0" objects="1" scenarios="1" spinCount="100000" saltValue="P8sFhd0mDZ8zzyou/+/9tVGRfLp9LtnUiIfZt4rvhhHZV5SQYwK8AoTEEpmGbYasLDuXKENm/8DkC34ni1UNtg==" hashValue="4sKV96uq3Nkgc7GCYWfo3O5Sp0WiOWxHxl0I2GZDB+eEinOiqaeGmkIN3GtFxE1VlAfPZKy1xHnxZng3wnk1BQ==" algorithmName="SHA-512" password="CC35"/>
  <autoFilter ref="C78:K93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134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580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ROUND(SUM(BE79:BE99), 2)</f>
        <v>0</v>
      </c>
      <c r="G30" s="46"/>
      <c r="H30" s="46"/>
      <c r="I30" s="157">
        <v>0.20999999999999999</v>
      </c>
      <c r="J30" s="156">
        <f>ROUND(ROUND((SUM(BE79:BE99)),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ROUND(SUM(BF79:BF99), 2)</f>
        <v>0</v>
      </c>
      <c r="G31" s="46"/>
      <c r="H31" s="46"/>
      <c r="I31" s="157">
        <v>0.14999999999999999</v>
      </c>
      <c r="J31" s="156">
        <f>ROUND(ROUND((SUM(BF79:BF99)),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18 - Chýše z vrbového proutí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J95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18 - Chýše z vrbového proutí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0.00027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P81+P95</f>
        <v>0</v>
      </c>
      <c r="Q80" s="212"/>
      <c r="R80" s="213">
        <f>R81+R95</f>
        <v>0.00027</v>
      </c>
      <c r="S80" s="212"/>
      <c r="T80" s="214">
        <f>T81+T95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BK81+BK95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SUM(P82:P94)</f>
        <v>0</v>
      </c>
      <c r="Q81" s="212"/>
      <c r="R81" s="213">
        <f>SUM(R82:R94)</f>
        <v>0.00027</v>
      </c>
      <c r="S81" s="212"/>
      <c r="T81" s="214">
        <f>SUM(T82:T94)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SUM(BK82:BK94)</f>
        <v>0</v>
      </c>
    </row>
    <row r="82" s="1" customFormat="1" ht="25.5" customHeight="1">
      <c r="B82" s="45"/>
      <c r="C82" s="220" t="s">
        <v>82</v>
      </c>
      <c r="D82" s="220" t="s">
        <v>190</v>
      </c>
      <c r="E82" s="221" t="s">
        <v>191</v>
      </c>
      <c r="F82" s="222" t="s">
        <v>192</v>
      </c>
      <c r="G82" s="223" t="s">
        <v>193</v>
      </c>
      <c r="H82" s="224">
        <v>9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581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582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234</v>
      </c>
      <c r="G84" s="244"/>
      <c r="H84" s="247">
        <v>9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206</v>
      </c>
      <c r="F85" s="222" t="s">
        <v>207</v>
      </c>
      <c r="G85" s="223" t="s">
        <v>193</v>
      </c>
      <c r="H85" s="224">
        <v>9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583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582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234</v>
      </c>
      <c r="G87" s="244"/>
      <c r="H87" s="247">
        <v>9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38.25" customHeight="1">
      <c r="B88" s="45"/>
      <c r="C88" s="220" t="s">
        <v>205</v>
      </c>
      <c r="D88" s="220" t="s">
        <v>190</v>
      </c>
      <c r="E88" s="221" t="s">
        <v>225</v>
      </c>
      <c r="F88" s="222" t="s">
        <v>226</v>
      </c>
      <c r="G88" s="223" t="s">
        <v>193</v>
      </c>
      <c r="H88" s="224">
        <v>9</v>
      </c>
      <c r="I88" s="225"/>
      <c r="J88" s="226">
        <f>ROUND(I88*H88,2)</f>
        <v>0</v>
      </c>
      <c r="K88" s="222" t="s">
        <v>194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195</v>
      </c>
      <c r="AT88" s="23" t="s">
        <v>190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584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234</v>
      </c>
      <c r="G89" s="244"/>
      <c r="H89" s="247">
        <v>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" customFormat="1" ht="25.5" customHeight="1">
      <c r="B90" s="45"/>
      <c r="C90" s="220" t="s">
        <v>195</v>
      </c>
      <c r="D90" s="220" t="s">
        <v>190</v>
      </c>
      <c r="E90" s="221" t="s">
        <v>333</v>
      </c>
      <c r="F90" s="222" t="s">
        <v>334</v>
      </c>
      <c r="G90" s="223" t="s">
        <v>193</v>
      </c>
      <c r="H90" s="224">
        <v>9</v>
      </c>
      <c r="I90" s="225"/>
      <c r="J90" s="226">
        <f>ROUND(I90*H90,2)</f>
        <v>0</v>
      </c>
      <c r="K90" s="222" t="s">
        <v>194</v>
      </c>
      <c r="L90" s="71"/>
      <c r="M90" s="227" t="s">
        <v>21</v>
      </c>
      <c r="N90" s="228" t="s">
        <v>45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195</v>
      </c>
      <c r="AT90" s="23" t="s">
        <v>190</v>
      </c>
      <c r="AU90" s="23" t="s">
        <v>84</v>
      </c>
      <c r="AY90" s="23" t="s">
        <v>188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82</v>
      </c>
      <c r="BK90" s="231">
        <f>ROUND(I90*H90,2)</f>
        <v>0</v>
      </c>
      <c r="BL90" s="23" t="s">
        <v>195</v>
      </c>
      <c r="BM90" s="23" t="s">
        <v>585</v>
      </c>
    </row>
    <row r="91" s="11" customFormat="1">
      <c r="B91" s="232"/>
      <c r="C91" s="233"/>
      <c r="D91" s="234" t="s">
        <v>197</v>
      </c>
      <c r="E91" s="235" t="s">
        <v>21</v>
      </c>
      <c r="F91" s="236" t="s">
        <v>387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197</v>
      </c>
      <c r="AU91" s="242" t="s">
        <v>84</v>
      </c>
      <c r="AV91" s="11" t="s">
        <v>82</v>
      </c>
      <c r="AW91" s="11" t="s">
        <v>37</v>
      </c>
      <c r="AX91" s="11" t="s">
        <v>74</v>
      </c>
      <c r="AY91" s="242" t="s">
        <v>188</v>
      </c>
    </row>
    <row r="92" s="12" customFormat="1">
      <c r="B92" s="243"/>
      <c r="C92" s="244"/>
      <c r="D92" s="234" t="s">
        <v>197</v>
      </c>
      <c r="E92" s="245" t="s">
        <v>21</v>
      </c>
      <c r="F92" s="246" t="s">
        <v>234</v>
      </c>
      <c r="G92" s="244"/>
      <c r="H92" s="247">
        <v>9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197</v>
      </c>
      <c r="AU92" s="253" t="s">
        <v>84</v>
      </c>
      <c r="AV92" s="12" t="s">
        <v>84</v>
      </c>
      <c r="AW92" s="12" t="s">
        <v>37</v>
      </c>
      <c r="AX92" s="12" t="s">
        <v>82</v>
      </c>
      <c r="AY92" s="253" t="s">
        <v>188</v>
      </c>
    </row>
    <row r="93" s="1" customFormat="1" ht="16.5" customHeight="1">
      <c r="B93" s="45"/>
      <c r="C93" s="254" t="s">
        <v>215</v>
      </c>
      <c r="D93" s="254" t="s">
        <v>251</v>
      </c>
      <c r="E93" s="255" t="s">
        <v>336</v>
      </c>
      <c r="F93" s="256" t="s">
        <v>337</v>
      </c>
      <c r="G93" s="257" t="s">
        <v>338</v>
      </c>
      <c r="H93" s="258">
        <v>0.27000000000000002</v>
      </c>
      <c r="I93" s="259"/>
      <c r="J93" s="260">
        <f>ROUND(I93*H93,2)</f>
        <v>0</v>
      </c>
      <c r="K93" s="256" t="s">
        <v>194</v>
      </c>
      <c r="L93" s="261"/>
      <c r="M93" s="262" t="s">
        <v>21</v>
      </c>
      <c r="N93" s="263" t="s">
        <v>45</v>
      </c>
      <c r="O93" s="46"/>
      <c r="P93" s="229">
        <f>O93*H93</f>
        <v>0</v>
      </c>
      <c r="Q93" s="229">
        <v>0.001</v>
      </c>
      <c r="R93" s="229">
        <f>Q93*H93</f>
        <v>0.00027</v>
      </c>
      <c r="S93" s="229">
        <v>0</v>
      </c>
      <c r="T93" s="230">
        <f>S93*H93</f>
        <v>0</v>
      </c>
      <c r="AR93" s="23" t="s">
        <v>229</v>
      </c>
      <c r="AT93" s="23" t="s">
        <v>251</v>
      </c>
      <c r="AU93" s="23" t="s">
        <v>84</v>
      </c>
      <c r="AY93" s="23" t="s">
        <v>188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82</v>
      </c>
      <c r="BK93" s="231">
        <f>ROUND(I93*H93,2)</f>
        <v>0</v>
      </c>
      <c r="BL93" s="23" t="s">
        <v>195</v>
      </c>
      <c r="BM93" s="23" t="s">
        <v>586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356</v>
      </c>
      <c r="G94" s="244"/>
      <c r="H94" s="247">
        <v>0.27000000000000002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0" customFormat="1" ht="29.88" customHeight="1">
      <c r="B95" s="204"/>
      <c r="C95" s="205"/>
      <c r="D95" s="206" t="s">
        <v>73</v>
      </c>
      <c r="E95" s="218" t="s">
        <v>234</v>
      </c>
      <c r="F95" s="218" t="s">
        <v>263</v>
      </c>
      <c r="G95" s="205"/>
      <c r="H95" s="205"/>
      <c r="I95" s="208"/>
      <c r="J95" s="219">
        <f>BK95</f>
        <v>0</v>
      </c>
      <c r="K95" s="205"/>
      <c r="L95" s="210"/>
      <c r="M95" s="211"/>
      <c r="N95" s="212"/>
      <c r="O95" s="212"/>
      <c r="P95" s="213">
        <f>SUM(P96:P99)</f>
        <v>0</v>
      </c>
      <c r="Q95" s="212"/>
      <c r="R95" s="213">
        <f>SUM(R96:R99)</f>
        <v>0</v>
      </c>
      <c r="S95" s="212"/>
      <c r="T95" s="214">
        <f>SUM(T96:T99)</f>
        <v>0</v>
      </c>
      <c r="AR95" s="215" t="s">
        <v>82</v>
      </c>
      <c r="AT95" s="216" t="s">
        <v>73</v>
      </c>
      <c r="AU95" s="216" t="s">
        <v>82</v>
      </c>
      <c r="AY95" s="215" t="s">
        <v>188</v>
      </c>
      <c r="BK95" s="217">
        <f>SUM(BK96:BK99)</f>
        <v>0</v>
      </c>
    </row>
    <row r="96" s="1" customFormat="1" ht="16.5" customHeight="1">
      <c r="B96" s="45"/>
      <c r="C96" s="220" t="s">
        <v>219</v>
      </c>
      <c r="D96" s="220" t="s">
        <v>190</v>
      </c>
      <c r="E96" s="221" t="s">
        <v>270</v>
      </c>
      <c r="F96" s="222" t="s">
        <v>587</v>
      </c>
      <c r="G96" s="223" t="s">
        <v>259</v>
      </c>
      <c r="H96" s="224">
        <v>1</v>
      </c>
      <c r="I96" s="225"/>
      <c r="J96" s="226">
        <f>ROUND(I96*H96,2)</f>
        <v>0</v>
      </c>
      <c r="K96" s="222" t="s">
        <v>553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195</v>
      </c>
      <c r="AT96" s="23" t="s">
        <v>190</v>
      </c>
      <c r="AU96" s="23" t="s">
        <v>84</v>
      </c>
      <c r="AY96" s="23" t="s">
        <v>188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195</v>
      </c>
      <c r="BM96" s="23" t="s">
        <v>588</v>
      </c>
    </row>
    <row r="97" s="11" customFormat="1">
      <c r="B97" s="232"/>
      <c r="C97" s="233"/>
      <c r="D97" s="234" t="s">
        <v>197</v>
      </c>
      <c r="E97" s="235" t="s">
        <v>21</v>
      </c>
      <c r="F97" s="236" t="s">
        <v>589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197</v>
      </c>
      <c r="AU97" s="242" t="s">
        <v>84</v>
      </c>
      <c r="AV97" s="11" t="s">
        <v>82</v>
      </c>
      <c r="AW97" s="11" t="s">
        <v>37</v>
      </c>
      <c r="AX97" s="11" t="s">
        <v>74</v>
      </c>
      <c r="AY97" s="242" t="s">
        <v>188</v>
      </c>
    </row>
    <row r="98" s="11" customFormat="1">
      <c r="B98" s="232"/>
      <c r="C98" s="233"/>
      <c r="D98" s="234" t="s">
        <v>197</v>
      </c>
      <c r="E98" s="235" t="s">
        <v>21</v>
      </c>
      <c r="F98" s="236" t="s">
        <v>360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197</v>
      </c>
      <c r="AU98" s="242" t="s">
        <v>84</v>
      </c>
      <c r="AV98" s="11" t="s">
        <v>82</v>
      </c>
      <c r="AW98" s="11" t="s">
        <v>37</v>
      </c>
      <c r="AX98" s="11" t="s">
        <v>74</v>
      </c>
      <c r="AY98" s="242" t="s">
        <v>188</v>
      </c>
    </row>
    <row r="99" s="12" customFormat="1">
      <c r="B99" s="243"/>
      <c r="C99" s="244"/>
      <c r="D99" s="234" t="s">
        <v>197</v>
      </c>
      <c r="E99" s="245" t="s">
        <v>21</v>
      </c>
      <c r="F99" s="246" t="s">
        <v>82</v>
      </c>
      <c r="G99" s="244"/>
      <c r="H99" s="247">
        <v>1</v>
      </c>
      <c r="I99" s="248"/>
      <c r="J99" s="244"/>
      <c r="K99" s="244"/>
      <c r="L99" s="249"/>
      <c r="M99" s="264"/>
      <c r="N99" s="265"/>
      <c r="O99" s="265"/>
      <c r="P99" s="265"/>
      <c r="Q99" s="265"/>
      <c r="R99" s="265"/>
      <c r="S99" s="265"/>
      <c r="T99" s="266"/>
      <c r="AT99" s="253" t="s">
        <v>197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188</v>
      </c>
    </row>
    <row r="100" s="1" customFormat="1" ht="6.96" customHeight="1">
      <c r="B100" s="66"/>
      <c r="C100" s="67"/>
      <c r="D100" s="67"/>
      <c r="E100" s="67"/>
      <c r="F100" s="67"/>
      <c r="G100" s="67"/>
      <c r="H100" s="67"/>
      <c r="I100" s="165"/>
      <c r="J100" s="67"/>
      <c r="K100" s="67"/>
      <c r="L100" s="71"/>
    </row>
  </sheetData>
  <sheetProtection sheet="1" autoFilter="0" formatColumns="0" formatRows="0" objects="1" scenarios="1" spinCount="100000" saltValue="zfeC5NQWRjVSx8UMeyr4kBbUljncylFJwwY0p+wj6XK03Jqvvy8BW1S+v8+GbDYuOPWD4cym96WIF0q4/YHFiw==" hashValue="DjrHloPgyfQz+Ptll6Vc/Gl4w0+nmwgO4ttFXKeLI9MSLPXyrLrXME7Zz0M8EG+KckaLN/Vyk0f/fFb9LaszzQ==" algorithmName="SHA-512" password="CC35"/>
  <autoFilter ref="C78:K99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162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ROUND(SUM(BE80:BE148), 2)</f>
        <v>0</v>
      </c>
      <c r="G30" s="46"/>
      <c r="H30" s="46"/>
      <c r="I30" s="157">
        <v>0.20999999999999999</v>
      </c>
      <c r="J30" s="156">
        <f>ROUND(ROUND((SUM(BE80:BE148)),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ROUND(SUM(BF80:BF148), 2)</f>
        <v>0</v>
      </c>
      <c r="G31" s="46"/>
      <c r="H31" s="46"/>
      <c r="I31" s="157">
        <v>0.14999999999999999</v>
      </c>
      <c r="J31" s="156">
        <f>ROUND(ROUND((SUM(BF80:BF148)),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ROUND(SUM(BG80:BG148),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ROUND(SUM(BH80:BH148),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ROUND(SUM(BI80:BI148),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01 - Předzahrádka s hmatovým chodníkem.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J122</f>
        <v>0</v>
      </c>
      <c r="K59" s="189"/>
    </row>
    <row r="60" s="8" customFormat="1" ht="19.92" customHeight="1">
      <c r="B60" s="183"/>
      <c r="C60" s="184"/>
      <c r="D60" s="185" t="s">
        <v>171</v>
      </c>
      <c r="E60" s="186"/>
      <c r="F60" s="186"/>
      <c r="G60" s="186"/>
      <c r="H60" s="186"/>
      <c r="I60" s="187"/>
      <c r="J60" s="188">
        <f>J145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172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Rekonstrukce zahrady mateřské školky, Tarnavova 18, Ostrava-Zábřeh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161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01 - Předzahrádka s hmatovým chodníkem.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Ul. Tarnavova 3020/18 Ostrava-Zábřeh</v>
      </c>
      <c r="G74" s="73"/>
      <c r="H74" s="73"/>
      <c r="I74" s="193" t="s">
        <v>25</v>
      </c>
      <c r="J74" s="84" t="str">
        <f>IF(J12="","",J12)</f>
        <v>1. 12. 2018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 xml:space="preserve">MŠ Ostrava Zábřeh, za školou 1, přízp. organizace </v>
      </c>
      <c r="G76" s="73"/>
      <c r="H76" s="73"/>
      <c r="I76" s="193" t="s">
        <v>34</v>
      </c>
      <c r="J76" s="192" t="str">
        <f>E21</f>
        <v>Ing. Dagmar Rudolfová, Ing. Miroslava Najman</v>
      </c>
      <c r="K76" s="73"/>
      <c r="L76" s="71"/>
    </row>
    <row r="77" s="1" customFormat="1" ht="14.4" customHeight="1">
      <c r="B77" s="45"/>
      <c r="C77" s="75" t="s">
        <v>32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173</v>
      </c>
      <c r="D79" s="196" t="s">
        <v>59</v>
      </c>
      <c r="E79" s="196" t="s">
        <v>55</v>
      </c>
      <c r="F79" s="196" t="s">
        <v>174</v>
      </c>
      <c r="G79" s="196" t="s">
        <v>175</v>
      </c>
      <c r="H79" s="196" t="s">
        <v>176</v>
      </c>
      <c r="I79" s="197" t="s">
        <v>177</v>
      </c>
      <c r="J79" s="196" t="s">
        <v>165</v>
      </c>
      <c r="K79" s="198" t="s">
        <v>178</v>
      </c>
      <c r="L79" s="199"/>
      <c r="M79" s="101" t="s">
        <v>179</v>
      </c>
      <c r="N79" s="102" t="s">
        <v>44</v>
      </c>
      <c r="O79" s="102" t="s">
        <v>180</v>
      </c>
      <c r="P79" s="102" t="s">
        <v>181</v>
      </c>
      <c r="Q79" s="102" t="s">
        <v>182</v>
      </c>
      <c r="R79" s="102" t="s">
        <v>183</v>
      </c>
      <c r="S79" s="102" t="s">
        <v>184</v>
      </c>
      <c r="T79" s="103" t="s">
        <v>185</v>
      </c>
    </row>
    <row r="80" s="1" customFormat="1" ht="29.28" customHeight="1">
      <c r="B80" s="45"/>
      <c r="C80" s="107" t="s">
        <v>166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2.9792100000000001</v>
      </c>
      <c r="S80" s="105"/>
      <c r="T80" s="202">
        <f>T81</f>
        <v>0</v>
      </c>
      <c r="AT80" s="23" t="s">
        <v>73</v>
      </c>
      <c r="AU80" s="23" t="s">
        <v>167</v>
      </c>
      <c r="BK80" s="203">
        <f>BK81</f>
        <v>0</v>
      </c>
    </row>
    <row r="81" s="10" customFormat="1" ht="37.44001" customHeight="1">
      <c r="B81" s="204"/>
      <c r="C81" s="205"/>
      <c r="D81" s="206" t="s">
        <v>73</v>
      </c>
      <c r="E81" s="207" t="s">
        <v>186</v>
      </c>
      <c r="F81" s="207" t="s">
        <v>187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P82+P122+P145</f>
        <v>0</v>
      </c>
      <c r="Q81" s="212"/>
      <c r="R81" s="213">
        <f>R82+R122+R145</f>
        <v>2.9792100000000001</v>
      </c>
      <c r="S81" s="212"/>
      <c r="T81" s="214">
        <f>T82+T122+T145</f>
        <v>0</v>
      </c>
      <c r="AR81" s="215" t="s">
        <v>82</v>
      </c>
      <c r="AT81" s="216" t="s">
        <v>73</v>
      </c>
      <c r="AU81" s="216" t="s">
        <v>74</v>
      </c>
      <c r="AY81" s="215" t="s">
        <v>188</v>
      </c>
      <c r="BK81" s="217">
        <f>BK82+BK122+BK145</f>
        <v>0</v>
      </c>
    </row>
    <row r="82" s="10" customFormat="1" ht="19.92" customHeight="1">
      <c r="B82" s="204"/>
      <c r="C82" s="205"/>
      <c r="D82" s="206" t="s">
        <v>73</v>
      </c>
      <c r="E82" s="218" t="s">
        <v>82</v>
      </c>
      <c r="F82" s="218" t="s">
        <v>189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SUM(P83:P121)</f>
        <v>0</v>
      </c>
      <c r="Q82" s="212"/>
      <c r="R82" s="213">
        <f>SUM(R83:R121)</f>
        <v>1.2144000000000002</v>
      </c>
      <c r="S82" s="212"/>
      <c r="T82" s="214">
        <f>SUM(T83:T121)</f>
        <v>0</v>
      </c>
      <c r="AR82" s="215" t="s">
        <v>82</v>
      </c>
      <c r="AT82" s="216" t="s">
        <v>73</v>
      </c>
      <c r="AU82" s="216" t="s">
        <v>82</v>
      </c>
      <c r="AY82" s="215" t="s">
        <v>188</v>
      </c>
      <c r="BK82" s="217">
        <f>SUM(BK83:BK121)</f>
        <v>0</v>
      </c>
    </row>
    <row r="83" s="1" customFormat="1" ht="25.5" customHeight="1">
      <c r="B83" s="45"/>
      <c r="C83" s="220" t="s">
        <v>82</v>
      </c>
      <c r="D83" s="220" t="s">
        <v>190</v>
      </c>
      <c r="E83" s="221" t="s">
        <v>191</v>
      </c>
      <c r="F83" s="222" t="s">
        <v>192</v>
      </c>
      <c r="G83" s="223" t="s">
        <v>193</v>
      </c>
      <c r="H83" s="224">
        <v>16.5</v>
      </c>
      <c r="I83" s="225"/>
      <c r="J83" s="226">
        <f>ROUND(I83*H83,2)</f>
        <v>0</v>
      </c>
      <c r="K83" s="222" t="s">
        <v>194</v>
      </c>
      <c r="L83" s="71"/>
      <c r="M83" s="227" t="s">
        <v>21</v>
      </c>
      <c r="N83" s="228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195</v>
      </c>
      <c r="AT83" s="23" t="s">
        <v>190</v>
      </c>
      <c r="AU83" s="23" t="s">
        <v>84</v>
      </c>
      <c r="AY83" s="23" t="s">
        <v>188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195</v>
      </c>
      <c r="BM83" s="23" t="s">
        <v>196</v>
      </c>
    </row>
    <row r="84" s="11" customFormat="1">
      <c r="B84" s="232"/>
      <c r="C84" s="233"/>
      <c r="D84" s="234" t="s">
        <v>197</v>
      </c>
      <c r="E84" s="235" t="s">
        <v>21</v>
      </c>
      <c r="F84" s="236" t="s">
        <v>198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197</v>
      </c>
      <c r="AU84" s="242" t="s">
        <v>84</v>
      </c>
      <c r="AV84" s="11" t="s">
        <v>82</v>
      </c>
      <c r="AW84" s="11" t="s">
        <v>37</v>
      </c>
      <c r="AX84" s="11" t="s">
        <v>74</v>
      </c>
      <c r="AY84" s="242" t="s">
        <v>188</v>
      </c>
    </row>
    <row r="85" s="12" customFormat="1">
      <c r="B85" s="243"/>
      <c r="C85" s="244"/>
      <c r="D85" s="234" t="s">
        <v>197</v>
      </c>
      <c r="E85" s="245" t="s">
        <v>21</v>
      </c>
      <c r="F85" s="246" t="s">
        <v>199</v>
      </c>
      <c r="G85" s="244"/>
      <c r="H85" s="247">
        <v>16.5</v>
      </c>
      <c r="I85" s="248"/>
      <c r="J85" s="244"/>
      <c r="K85" s="244"/>
      <c r="L85" s="249"/>
      <c r="M85" s="250"/>
      <c r="N85" s="251"/>
      <c r="O85" s="251"/>
      <c r="P85" s="251"/>
      <c r="Q85" s="251"/>
      <c r="R85" s="251"/>
      <c r="S85" s="251"/>
      <c r="T85" s="252"/>
      <c r="AT85" s="253" t="s">
        <v>197</v>
      </c>
      <c r="AU85" s="253" t="s">
        <v>84</v>
      </c>
      <c r="AV85" s="12" t="s">
        <v>84</v>
      </c>
      <c r="AW85" s="12" t="s">
        <v>37</v>
      </c>
      <c r="AX85" s="12" t="s">
        <v>82</v>
      </c>
      <c r="AY85" s="253" t="s">
        <v>188</v>
      </c>
    </row>
    <row r="86" s="1" customFormat="1" ht="25.5" customHeight="1">
      <c r="B86" s="45"/>
      <c r="C86" s="220" t="s">
        <v>84</v>
      </c>
      <c r="D86" s="220" t="s">
        <v>190</v>
      </c>
      <c r="E86" s="221" t="s">
        <v>200</v>
      </c>
      <c r="F86" s="222" t="s">
        <v>201</v>
      </c>
      <c r="G86" s="223" t="s">
        <v>202</v>
      </c>
      <c r="H86" s="224">
        <v>1</v>
      </c>
      <c r="I86" s="225"/>
      <c r="J86" s="226">
        <f>ROUND(I86*H86,2)</f>
        <v>0</v>
      </c>
      <c r="K86" s="222" t="s">
        <v>194</v>
      </c>
      <c r="L86" s="71"/>
      <c r="M86" s="227" t="s">
        <v>21</v>
      </c>
      <c r="N86" s="228" t="s">
        <v>45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195</v>
      </c>
      <c r="AT86" s="23" t="s">
        <v>190</v>
      </c>
      <c r="AU86" s="23" t="s">
        <v>84</v>
      </c>
      <c r="AY86" s="23" t="s">
        <v>188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82</v>
      </c>
      <c r="BK86" s="231">
        <f>ROUND(I86*H86,2)</f>
        <v>0</v>
      </c>
      <c r="BL86" s="23" t="s">
        <v>195</v>
      </c>
      <c r="BM86" s="23" t="s">
        <v>203</v>
      </c>
    </row>
    <row r="87" s="11" customFormat="1">
      <c r="B87" s="232"/>
      <c r="C87" s="233"/>
      <c r="D87" s="234" t="s">
        <v>197</v>
      </c>
      <c r="E87" s="235" t="s">
        <v>21</v>
      </c>
      <c r="F87" s="236" t="s">
        <v>204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197</v>
      </c>
      <c r="AU87" s="242" t="s">
        <v>84</v>
      </c>
      <c r="AV87" s="11" t="s">
        <v>82</v>
      </c>
      <c r="AW87" s="11" t="s">
        <v>37</v>
      </c>
      <c r="AX87" s="11" t="s">
        <v>74</v>
      </c>
      <c r="AY87" s="242" t="s">
        <v>188</v>
      </c>
    </row>
    <row r="88" s="12" customFormat="1">
      <c r="B88" s="243"/>
      <c r="C88" s="244"/>
      <c r="D88" s="234" t="s">
        <v>197</v>
      </c>
      <c r="E88" s="245" t="s">
        <v>21</v>
      </c>
      <c r="F88" s="246" t="s">
        <v>82</v>
      </c>
      <c r="G88" s="244"/>
      <c r="H88" s="247">
        <v>1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197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188</v>
      </c>
    </row>
    <row r="89" s="1" customFormat="1" ht="25.5" customHeight="1">
      <c r="B89" s="45"/>
      <c r="C89" s="220" t="s">
        <v>205</v>
      </c>
      <c r="D89" s="220" t="s">
        <v>190</v>
      </c>
      <c r="E89" s="221" t="s">
        <v>206</v>
      </c>
      <c r="F89" s="222" t="s">
        <v>207</v>
      </c>
      <c r="G89" s="223" t="s">
        <v>193</v>
      </c>
      <c r="H89" s="224">
        <v>16.5</v>
      </c>
      <c r="I89" s="225"/>
      <c r="J89" s="226">
        <f>ROUND(I89*H89,2)</f>
        <v>0</v>
      </c>
      <c r="K89" s="222" t="s">
        <v>194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195</v>
      </c>
      <c r="AT89" s="23" t="s">
        <v>190</v>
      </c>
      <c r="AU89" s="23" t="s">
        <v>84</v>
      </c>
      <c r="AY89" s="23" t="s">
        <v>188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195</v>
      </c>
      <c r="BM89" s="23" t="s">
        <v>208</v>
      </c>
    </row>
    <row r="90" s="11" customFormat="1">
      <c r="B90" s="232"/>
      <c r="C90" s="233"/>
      <c r="D90" s="234" t="s">
        <v>197</v>
      </c>
      <c r="E90" s="235" t="s">
        <v>21</v>
      </c>
      <c r="F90" s="236" t="s">
        <v>198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197</v>
      </c>
      <c r="AU90" s="242" t="s">
        <v>84</v>
      </c>
      <c r="AV90" s="11" t="s">
        <v>82</v>
      </c>
      <c r="AW90" s="11" t="s">
        <v>37</v>
      </c>
      <c r="AX90" s="11" t="s">
        <v>74</v>
      </c>
      <c r="AY90" s="242" t="s">
        <v>188</v>
      </c>
    </row>
    <row r="91" s="12" customFormat="1">
      <c r="B91" s="243"/>
      <c r="C91" s="244"/>
      <c r="D91" s="234" t="s">
        <v>197</v>
      </c>
      <c r="E91" s="245" t="s">
        <v>21</v>
      </c>
      <c r="F91" s="246" t="s">
        <v>199</v>
      </c>
      <c r="G91" s="244"/>
      <c r="H91" s="247">
        <v>16.5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197</v>
      </c>
      <c r="AU91" s="253" t="s">
        <v>84</v>
      </c>
      <c r="AV91" s="12" t="s">
        <v>84</v>
      </c>
      <c r="AW91" s="12" t="s">
        <v>37</v>
      </c>
      <c r="AX91" s="12" t="s">
        <v>82</v>
      </c>
      <c r="AY91" s="253" t="s">
        <v>188</v>
      </c>
    </row>
    <row r="92" s="1" customFormat="1" ht="25.5" customHeight="1">
      <c r="B92" s="45"/>
      <c r="C92" s="220" t="s">
        <v>195</v>
      </c>
      <c r="D92" s="220" t="s">
        <v>190</v>
      </c>
      <c r="E92" s="221" t="s">
        <v>209</v>
      </c>
      <c r="F92" s="222" t="s">
        <v>210</v>
      </c>
      <c r="G92" s="223" t="s">
        <v>211</v>
      </c>
      <c r="H92" s="224">
        <v>7.4800000000000004</v>
      </c>
      <c r="I92" s="225"/>
      <c r="J92" s="226">
        <f>ROUND(I92*H92,2)</f>
        <v>0</v>
      </c>
      <c r="K92" s="222" t="s">
        <v>194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195</v>
      </c>
      <c r="AT92" s="23" t="s">
        <v>190</v>
      </c>
      <c r="AU92" s="23" t="s">
        <v>84</v>
      </c>
      <c r="AY92" s="23" t="s">
        <v>188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195</v>
      </c>
      <c r="BM92" s="23" t="s">
        <v>212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213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214</v>
      </c>
      <c r="G94" s="244"/>
      <c r="H94" s="247">
        <v>7.4800000000000004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38.25" customHeight="1">
      <c r="B95" s="45"/>
      <c r="C95" s="220" t="s">
        <v>215</v>
      </c>
      <c r="D95" s="220" t="s">
        <v>190</v>
      </c>
      <c r="E95" s="221" t="s">
        <v>216</v>
      </c>
      <c r="F95" s="222" t="s">
        <v>217</v>
      </c>
      <c r="G95" s="223" t="s">
        <v>211</v>
      </c>
      <c r="H95" s="224">
        <v>7.4800000000000004</v>
      </c>
      <c r="I95" s="225"/>
      <c r="J95" s="226">
        <f>ROUND(I95*H95,2)</f>
        <v>0</v>
      </c>
      <c r="K95" s="222" t="s">
        <v>194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195</v>
      </c>
      <c r="AT95" s="23" t="s">
        <v>190</v>
      </c>
      <c r="AU95" s="23" t="s">
        <v>84</v>
      </c>
      <c r="AY95" s="23" t="s">
        <v>188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195</v>
      </c>
      <c r="BM95" s="23" t="s">
        <v>218</v>
      </c>
    </row>
    <row r="96" s="11" customFormat="1">
      <c r="B96" s="232"/>
      <c r="C96" s="233"/>
      <c r="D96" s="234" t="s">
        <v>197</v>
      </c>
      <c r="E96" s="235" t="s">
        <v>21</v>
      </c>
      <c r="F96" s="236" t="s">
        <v>213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197</v>
      </c>
      <c r="AU96" s="242" t="s">
        <v>84</v>
      </c>
      <c r="AV96" s="11" t="s">
        <v>82</v>
      </c>
      <c r="AW96" s="11" t="s">
        <v>37</v>
      </c>
      <c r="AX96" s="11" t="s">
        <v>74</v>
      </c>
      <c r="AY96" s="242" t="s">
        <v>188</v>
      </c>
    </row>
    <row r="97" s="12" customFormat="1">
      <c r="B97" s="243"/>
      <c r="C97" s="244"/>
      <c r="D97" s="234" t="s">
        <v>197</v>
      </c>
      <c r="E97" s="245" t="s">
        <v>21</v>
      </c>
      <c r="F97" s="246" t="s">
        <v>214</v>
      </c>
      <c r="G97" s="244"/>
      <c r="H97" s="247">
        <v>7.4800000000000004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197</v>
      </c>
      <c r="AU97" s="253" t="s">
        <v>84</v>
      </c>
      <c r="AV97" s="12" t="s">
        <v>84</v>
      </c>
      <c r="AW97" s="12" t="s">
        <v>37</v>
      </c>
      <c r="AX97" s="12" t="s">
        <v>82</v>
      </c>
      <c r="AY97" s="253" t="s">
        <v>188</v>
      </c>
    </row>
    <row r="98" s="1" customFormat="1" ht="38.25" customHeight="1">
      <c r="B98" s="45"/>
      <c r="C98" s="220" t="s">
        <v>219</v>
      </c>
      <c r="D98" s="220" t="s">
        <v>190</v>
      </c>
      <c r="E98" s="221" t="s">
        <v>220</v>
      </c>
      <c r="F98" s="222" t="s">
        <v>221</v>
      </c>
      <c r="G98" s="223" t="s">
        <v>211</v>
      </c>
      <c r="H98" s="224">
        <v>52.359999999999999</v>
      </c>
      <c r="I98" s="225"/>
      <c r="J98" s="226">
        <f>ROUND(I98*H98,2)</f>
        <v>0</v>
      </c>
      <c r="K98" s="222" t="s">
        <v>194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195</v>
      </c>
      <c r="AT98" s="23" t="s">
        <v>190</v>
      </c>
      <c r="AU98" s="23" t="s">
        <v>84</v>
      </c>
      <c r="AY98" s="23" t="s">
        <v>188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195</v>
      </c>
      <c r="BM98" s="23" t="s">
        <v>222</v>
      </c>
    </row>
    <row r="99" s="11" customFormat="1">
      <c r="B99" s="232"/>
      <c r="C99" s="233"/>
      <c r="D99" s="234" t="s">
        <v>197</v>
      </c>
      <c r="E99" s="235" t="s">
        <v>21</v>
      </c>
      <c r="F99" s="236" t="s">
        <v>213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197</v>
      </c>
      <c r="AU99" s="242" t="s">
        <v>84</v>
      </c>
      <c r="AV99" s="11" t="s">
        <v>82</v>
      </c>
      <c r="AW99" s="11" t="s">
        <v>37</v>
      </c>
      <c r="AX99" s="11" t="s">
        <v>74</v>
      </c>
      <c r="AY99" s="242" t="s">
        <v>188</v>
      </c>
    </row>
    <row r="100" s="12" customFormat="1">
      <c r="B100" s="243"/>
      <c r="C100" s="244"/>
      <c r="D100" s="234" t="s">
        <v>197</v>
      </c>
      <c r="E100" s="245" t="s">
        <v>21</v>
      </c>
      <c r="F100" s="246" t="s">
        <v>223</v>
      </c>
      <c r="G100" s="244"/>
      <c r="H100" s="247">
        <v>52.359999999999999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197</v>
      </c>
      <c r="AU100" s="253" t="s">
        <v>84</v>
      </c>
      <c r="AV100" s="12" t="s">
        <v>84</v>
      </c>
      <c r="AW100" s="12" t="s">
        <v>37</v>
      </c>
      <c r="AX100" s="12" t="s">
        <v>82</v>
      </c>
      <c r="AY100" s="253" t="s">
        <v>188</v>
      </c>
    </row>
    <row r="101" s="1" customFormat="1" ht="38.25" customHeight="1">
      <c r="B101" s="45"/>
      <c r="C101" s="220" t="s">
        <v>224</v>
      </c>
      <c r="D101" s="220" t="s">
        <v>190</v>
      </c>
      <c r="E101" s="221" t="s">
        <v>225</v>
      </c>
      <c r="F101" s="222" t="s">
        <v>226</v>
      </c>
      <c r="G101" s="223" t="s">
        <v>193</v>
      </c>
      <c r="H101" s="224">
        <v>74.799999999999997</v>
      </c>
      <c r="I101" s="225"/>
      <c r="J101" s="226">
        <f>ROUND(I101*H101,2)</f>
        <v>0</v>
      </c>
      <c r="K101" s="222" t="s">
        <v>194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195</v>
      </c>
      <c r="AT101" s="23" t="s">
        <v>190</v>
      </c>
      <c r="AU101" s="23" t="s">
        <v>84</v>
      </c>
      <c r="AY101" s="23" t="s">
        <v>188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195</v>
      </c>
      <c r="BM101" s="23" t="s">
        <v>227</v>
      </c>
    </row>
    <row r="102" s="11" customFormat="1">
      <c r="B102" s="232"/>
      <c r="C102" s="233"/>
      <c r="D102" s="234" t="s">
        <v>197</v>
      </c>
      <c r="E102" s="235" t="s">
        <v>21</v>
      </c>
      <c r="F102" s="236" t="s">
        <v>213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197</v>
      </c>
      <c r="AU102" s="242" t="s">
        <v>84</v>
      </c>
      <c r="AV102" s="11" t="s">
        <v>82</v>
      </c>
      <c r="AW102" s="11" t="s">
        <v>37</v>
      </c>
      <c r="AX102" s="11" t="s">
        <v>74</v>
      </c>
      <c r="AY102" s="242" t="s">
        <v>188</v>
      </c>
    </row>
    <row r="103" s="12" customFormat="1">
      <c r="B103" s="243"/>
      <c r="C103" s="244"/>
      <c r="D103" s="234" t="s">
        <v>197</v>
      </c>
      <c r="E103" s="245" t="s">
        <v>21</v>
      </c>
      <c r="F103" s="246" t="s">
        <v>228</v>
      </c>
      <c r="G103" s="244"/>
      <c r="H103" s="247">
        <v>74.799999999999997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197</v>
      </c>
      <c r="AU103" s="253" t="s">
        <v>84</v>
      </c>
      <c r="AV103" s="12" t="s">
        <v>84</v>
      </c>
      <c r="AW103" s="12" t="s">
        <v>37</v>
      </c>
      <c r="AX103" s="12" t="s">
        <v>82</v>
      </c>
      <c r="AY103" s="253" t="s">
        <v>188</v>
      </c>
    </row>
    <row r="104" s="1" customFormat="1" ht="25.5" customHeight="1">
      <c r="B104" s="45"/>
      <c r="C104" s="220" t="s">
        <v>229</v>
      </c>
      <c r="D104" s="220" t="s">
        <v>190</v>
      </c>
      <c r="E104" s="221" t="s">
        <v>230</v>
      </c>
      <c r="F104" s="222" t="s">
        <v>231</v>
      </c>
      <c r="G104" s="223" t="s">
        <v>193</v>
      </c>
      <c r="H104" s="224">
        <v>80.799999999999997</v>
      </c>
      <c r="I104" s="225"/>
      <c r="J104" s="226">
        <f>ROUND(I104*H104,2)</f>
        <v>0</v>
      </c>
      <c r="K104" s="222" t="s">
        <v>194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195</v>
      </c>
      <c r="AT104" s="23" t="s">
        <v>190</v>
      </c>
      <c r="AU104" s="23" t="s">
        <v>84</v>
      </c>
      <c r="AY104" s="23" t="s">
        <v>188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195</v>
      </c>
      <c r="BM104" s="23" t="s">
        <v>232</v>
      </c>
    </row>
    <row r="105" s="11" customFormat="1">
      <c r="B105" s="232"/>
      <c r="C105" s="233"/>
      <c r="D105" s="234" t="s">
        <v>197</v>
      </c>
      <c r="E105" s="235" t="s">
        <v>21</v>
      </c>
      <c r="F105" s="236" t="s">
        <v>213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197</v>
      </c>
      <c r="AU105" s="242" t="s">
        <v>84</v>
      </c>
      <c r="AV105" s="11" t="s">
        <v>82</v>
      </c>
      <c r="AW105" s="11" t="s">
        <v>37</v>
      </c>
      <c r="AX105" s="11" t="s">
        <v>74</v>
      </c>
      <c r="AY105" s="242" t="s">
        <v>188</v>
      </c>
    </row>
    <row r="106" s="12" customFormat="1">
      <c r="B106" s="243"/>
      <c r="C106" s="244"/>
      <c r="D106" s="234" t="s">
        <v>197</v>
      </c>
      <c r="E106" s="245" t="s">
        <v>21</v>
      </c>
      <c r="F106" s="246" t="s">
        <v>233</v>
      </c>
      <c r="G106" s="244"/>
      <c r="H106" s="247">
        <v>80.799999999999997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197</v>
      </c>
      <c r="AU106" s="253" t="s">
        <v>84</v>
      </c>
      <c r="AV106" s="12" t="s">
        <v>84</v>
      </c>
      <c r="AW106" s="12" t="s">
        <v>37</v>
      </c>
      <c r="AX106" s="12" t="s">
        <v>82</v>
      </c>
      <c r="AY106" s="253" t="s">
        <v>188</v>
      </c>
    </row>
    <row r="107" s="1" customFormat="1" ht="16.5" customHeight="1">
      <c r="B107" s="45"/>
      <c r="C107" s="220" t="s">
        <v>234</v>
      </c>
      <c r="D107" s="220" t="s">
        <v>190</v>
      </c>
      <c r="E107" s="221" t="s">
        <v>235</v>
      </c>
      <c r="F107" s="222" t="s">
        <v>236</v>
      </c>
      <c r="G107" s="223" t="s">
        <v>193</v>
      </c>
      <c r="H107" s="224">
        <v>96.959999999999994</v>
      </c>
      <c r="I107" s="225"/>
      <c r="J107" s="226">
        <f>ROUND(I107*H107,2)</f>
        <v>0</v>
      </c>
      <c r="K107" s="222" t="s">
        <v>237</v>
      </c>
      <c r="L107" s="71"/>
      <c r="M107" s="227" t="s">
        <v>21</v>
      </c>
      <c r="N107" s="228" t="s">
        <v>45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195</v>
      </c>
      <c r="AT107" s="23" t="s">
        <v>190</v>
      </c>
      <c r="AU107" s="23" t="s">
        <v>84</v>
      </c>
      <c r="AY107" s="23" t="s">
        <v>188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82</v>
      </c>
      <c r="BK107" s="231">
        <f>ROUND(I107*H107,2)</f>
        <v>0</v>
      </c>
      <c r="BL107" s="23" t="s">
        <v>195</v>
      </c>
      <c r="BM107" s="23" t="s">
        <v>238</v>
      </c>
    </row>
    <row r="108" s="11" customFormat="1">
      <c r="B108" s="232"/>
      <c r="C108" s="233"/>
      <c r="D108" s="234" t="s">
        <v>197</v>
      </c>
      <c r="E108" s="235" t="s">
        <v>21</v>
      </c>
      <c r="F108" s="236" t="s">
        <v>239</v>
      </c>
      <c r="G108" s="233"/>
      <c r="H108" s="235" t="s">
        <v>21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197</v>
      </c>
      <c r="AU108" s="242" t="s">
        <v>84</v>
      </c>
      <c r="AV108" s="11" t="s">
        <v>82</v>
      </c>
      <c r="AW108" s="11" t="s">
        <v>37</v>
      </c>
      <c r="AX108" s="11" t="s">
        <v>74</v>
      </c>
      <c r="AY108" s="242" t="s">
        <v>188</v>
      </c>
    </row>
    <row r="109" s="12" customFormat="1">
      <c r="B109" s="243"/>
      <c r="C109" s="244"/>
      <c r="D109" s="234" t="s">
        <v>197</v>
      </c>
      <c r="E109" s="245" t="s">
        <v>21</v>
      </c>
      <c r="F109" s="246" t="s">
        <v>240</v>
      </c>
      <c r="G109" s="244"/>
      <c r="H109" s="247">
        <v>96.959999999999994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197</v>
      </c>
      <c r="AU109" s="253" t="s">
        <v>84</v>
      </c>
      <c r="AV109" s="12" t="s">
        <v>84</v>
      </c>
      <c r="AW109" s="12" t="s">
        <v>37</v>
      </c>
      <c r="AX109" s="12" t="s">
        <v>82</v>
      </c>
      <c r="AY109" s="253" t="s">
        <v>188</v>
      </c>
    </row>
    <row r="110" s="1" customFormat="1" ht="16.5" customHeight="1">
      <c r="B110" s="45"/>
      <c r="C110" s="220" t="s">
        <v>109</v>
      </c>
      <c r="D110" s="220" t="s">
        <v>190</v>
      </c>
      <c r="E110" s="221" t="s">
        <v>241</v>
      </c>
      <c r="F110" s="222" t="s">
        <v>242</v>
      </c>
      <c r="G110" s="223" t="s">
        <v>243</v>
      </c>
      <c r="H110" s="224">
        <v>299.19999999999999</v>
      </c>
      <c r="I110" s="225"/>
      <c r="J110" s="226">
        <f>ROUND(I110*H110,2)</f>
        <v>0</v>
      </c>
      <c r="K110" s="222" t="s">
        <v>237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195</v>
      </c>
      <c r="AT110" s="23" t="s">
        <v>190</v>
      </c>
      <c r="AU110" s="23" t="s">
        <v>84</v>
      </c>
      <c r="AY110" s="23" t="s">
        <v>188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82</v>
      </c>
      <c r="BK110" s="231">
        <f>ROUND(I110*H110,2)</f>
        <v>0</v>
      </c>
      <c r="BL110" s="23" t="s">
        <v>195</v>
      </c>
      <c r="BM110" s="23" t="s">
        <v>244</v>
      </c>
    </row>
    <row r="111" s="12" customFormat="1">
      <c r="B111" s="243"/>
      <c r="C111" s="244"/>
      <c r="D111" s="234" t="s">
        <v>197</v>
      </c>
      <c r="E111" s="245" t="s">
        <v>21</v>
      </c>
      <c r="F111" s="246" t="s">
        <v>245</v>
      </c>
      <c r="G111" s="244"/>
      <c r="H111" s="247">
        <v>299.19999999999999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197</v>
      </c>
      <c r="AU111" s="253" t="s">
        <v>84</v>
      </c>
      <c r="AV111" s="12" t="s">
        <v>84</v>
      </c>
      <c r="AW111" s="12" t="s">
        <v>37</v>
      </c>
      <c r="AX111" s="12" t="s">
        <v>82</v>
      </c>
      <c r="AY111" s="253" t="s">
        <v>188</v>
      </c>
    </row>
    <row r="112" s="1" customFormat="1" ht="25.5" customHeight="1">
      <c r="B112" s="45"/>
      <c r="C112" s="220" t="s">
        <v>112</v>
      </c>
      <c r="D112" s="220" t="s">
        <v>190</v>
      </c>
      <c r="E112" s="221" t="s">
        <v>246</v>
      </c>
      <c r="F112" s="222" t="s">
        <v>247</v>
      </c>
      <c r="G112" s="223" t="s">
        <v>193</v>
      </c>
      <c r="H112" s="224">
        <v>55.200000000000003</v>
      </c>
      <c r="I112" s="225"/>
      <c r="J112" s="226">
        <f>ROUND(I112*H112,2)</f>
        <v>0</v>
      </c>
      <c r="K112" s="222" t="s">
        <v>194</v>
      </c>
      <c r="L112" s="71"/>
      <c r="M112" s="227" t="s">
        <v>21</v>
      </c>
      <c r="N112" s="228" t="s">
        <v>45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195</v>
      </c>
      <c r="AT112" s="23" t="s">
        <v>190</v>
      </c>
      <c r="AU112" s="23" t="s">
        <v>84</v>
      </c>
      <c r="AY112" s="23" t="s">
        <v>188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82</v>
      </c>
      <c r="BK112" s="231">
        <f>ROUND(I112*H112,2)</f>
        <v>0</v>
      </c>
      <c r="BL112" s="23" t="s">
        <v>195</v>
      </c>
      <c r="BM112" s="23" t="s">
        <v>248</v>
      </c>
    </row>
    <row r="113" s="11" customFormat="1">
      <c r="B113" s="232"/>
      <c r="C113" s="233"/>
      <c r="D113" s="234" t="s">
        <v>197</v>
      </c>
      <c r="E113" s="235" t="s">
        <v>21</v>
      </c>
      <c r="F113" s="236" t="s">
        <v>249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197</v>
      </c>
      <c r="AU113" s="242" t="s">
        <v>84</v>
      </c>
      <c r="AV113" s="11" t="s">
        <v>82</v>
      </c>
      <c r="AW113" s="11" t="s">
        <v>37</v>
      </c>
      <c r="AX113" s="11" t="s">
        <v>74</v>
      </c>
      <c r="AY113" s="242" t="s">
        <v>188</v>
      </c>
    </row>
    <row r="114" s="12" customFormat="1">
      <c r="B114" s="243"/>
      <c r="C114" s="244"/>
      <c r="D114" s="234" t="s">
        <v>197</v>
      </c>
      <c r="E114" s="245" t="s">
        <v>21</v>
      </c>
      <c r="F114" s="246" t="s">
        <v>250</v>
      </c>
      <c r="G114" s="244"/>
      <c r="H114" s="247">
        <v>55.200000000000003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197</v>
      </c>
      <c r="AU114" s="253" t="s">
        <v>84</v>
      </c>
      <c r="AV114" s="12" t="s">
        <v>84</v>
      </c>
      <c r="AW114" s="12" t="s">
        <v>37</v>
      </c>
      <c r="AX114" s="12" t="s">
        <v>82</v>
      </c>
      <c r="AY114" s="253" t="s">
        <v>188</v>
      </c>
    </row>
    <row r="115" s="1" customFormat="1" ht="16.5" customHeight="1">
      <c r="B115" s="45"/>
      <c r="C115" s="254" t="s">
        <v>115</v>
      </c>
      <c r="D115" s="254" t="s">
        <v>251</v>
      </c>
      <c r="E115" s="255" t="s">
        <v>252</v>
      </c>
      <c r="F115" s="256" t="s">
        <v>253</v>
      </c>
      <c r="G115" s="257" t="s">
        <v>211</v>
      </c>
      <c r="H115" s="258">
        <v>6.0720000000000001</v>
      </c>
      <c r="I115" s="259"/>
      <c r="J115" s="260">
        <f>ROUND(I115*H115,2)</f>
        <v>0</v>
      </c>
      <c r="K115" s="256" t="s">
        <v>194</v>
      </c>
      <c r="L115" s="261"/>
      <c r="M115" s="262" t="s">
        <v>21</v>
      </c>
      <c r="N115" s="263" t="s">
        <v>45</v>
      </c>
      <c r="O115" s="46"/>
      <c r="P115" s="229">
        <f>O115*H115</f>
        <v>0</v>
      </c>
      <c r="Q115" s="229">
        <v>0.20000000000000001</v>
      </c>
      <c r="R115" s="229">
        <f>Q115*H115</f>
        <v>1.2144000000000002</v>
      </c>
      <c r="S115" s="229">
        <v>0</v>
      </c>
      <c r="T115" s="230">
        <f>S115*H115</f>
        <v>0</v>
      </c>
      <c r="AR115" s="23" t="s">
        <v>229</v>
      </c>
      <c r="AT115" s="23" t="s">
        <v>251</v>
      </c>
      <c r="AU115" s="23" t="s">
        <v>84</v>
      </c>
      <c r="AY115" s="23" t="s">
        <v>188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82</v>
      </c>
      <c r="BK115" s="231">
        <f>ROUND(I115*H115,2)</f>
        <v>0</v>
      </c>
      <c r="BL115" s="23" t="s">
        <v>195</v>
      </c>
      <c r="BM115" s="23" t="s">
        <v>254</v>
      </c>
    </row>
    <row r="116" s="11" customFormat="1">
      <c r="B116" s="232"/>
      <c r="C116" s="233"/>
      <c r="D116" s="234" t="s">
        <v>197</v>
      </c>
      <c r="E116" s="235" t="s">
        <v>21</v>
      </c>
      <c r="F116" s="236" t="s">
        <v>255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197</v>
      </c>
      <c r="AU116" s="242" t="s">
        <v>84</v>
      </c>
      <c r="AV116" s="11" t="s">
        <v>82</v>
      </c>
      <c r="AW116" s="11" t="s">
        <v>37</v>
      </c>
      <c r="AX116" s="11" t="s">
        <v>74</v>
      </c>
      <c r="AY116" s="242" t="s">
        <v>188</v>
      </c>
    </row>
    <row r="117" s="12" customFormat="1">
      <c r="B117" s="243"/>
      <c r="C117" s="244"/>
      <c r="D117" s="234" t="s">
        <v>197</v>
      </c>
      <c r="E117" s="245" t="s">
        <v>21</v>
      </c>
      <c r="F117" s="246" t="s">
        <v>256</v>
      </c>
      <c r="G117" s="244"/>
      <c r="H117" s="247">
        <v>6.0720000000000001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197</v>
      </c>
      <c r="AU117" s="253" t="s">
        <v>84</v>
      </c>
      <c r="AV117" s="12" t="s">
        <v>84</v>
      </c>
      <c r="AW117" s="12" t="s">
        <v>37</v>
      </c>
      <c r="AX117" s="12" t="s">
        <v>82</v>
      </c>
      <c r="AY117" s="253" t="s">
        <v>188</v>
      </c>
    </row>
    <row r="118" s="1" customFormat="1" ht="16.5" customHeight="1">
      <c r="B118" s="45"/>
      <c r="C118" s="220" t="s">
        <v>118</v>
      </c>
      <c r="D118" s="220" t="s">
        <v>190</v>
      </c>
      <c r="E118" s="221" t="s">
        <v>257</v>
      </c>
      <c r="F118" s="222" t="s">
        <v>258</v>
      </c>
      <c r="G118" s="223" t="s">
        <v>259</v>
      </c>
      <c r="H118" s="224">
        <v>1</v>
      </c>
      <c r="I118" s="225"/>
      <c r="J118" s="226">
        <f>ROUND(I118*H118,2)</f>
        <v>0</v>
      </c>
      <c r="K118" s="222" t="s">
        <v>237</v>
      </c>
      <c r="L118" s="71"/>
      <c r="M118" s="227" t="s">
        <v>21</v>
      </c>
      <c r="N118" s="228" t="s">
        <v>45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195</v>
      </c>
      <c r="AT118" s="23" t="s">
        <v>190</v>
      </c>
      <c r="AU118" s="23" t="s">
        <v>84</v>
      </c>
      <c r="AY118" s="23" t="s">
        <v>188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82</v>
      </c>
      <c r="BK118" s="231">
        <f>ROUND(I118*H118,2)</f>
        <v>0</v>
      </c>
      <c r="BL118" s="23" t="s">
        <v>195</v>
      </c>
      <c r="BM118" s="23" t="s">
        <v>260</v>
      </c>
    </row>
    <row r="119" s="11" customFormat="1">
      <c r="B119" s="232"/>
      <c r="C119" s="233"/>
      <c r="D119" s="234" t="s">
        <v>197</v>
      </c>
      <c r="E119" s="235" t="s">
        <v>21</v>
      </c>
      <c r="F119" s="236" t="s">
        <v>261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197</v>
      </c>
      <c r="AU119" s="242" t="s">
        <v>84</v>
      </c>
      <c r="AV119" s="11" t="s">
        <v>82</v>
      </c>
      <c r="AW119" s="11" t="s">
        <v>37</v>
      </c>
      <c r="AX119" s="11" t="s">
        <v>74</v>
      </c>
      <c r="AY119" s="242" t="s">
        <v>188</v>
      </c>
    </row>
    <row r="120" s="11" customFormat="1">
      <c r="B120" s="232"/>
      <c r="C120" s="233"/>
      <c r="D120" s="234" t="s">
        <v>197</v>
      </c>
      <c r="E120" s="235" t="s">
        <v>21</v>
      </c>
      <c r="F120" s="236" t="s">
        <v>262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197</v>
      </c>
      <c r="AU120" s="242" t="s">
        <v>84</v>
      </c>
      <c r="AV120" s="11" t="s">
        <v>82</v>
      </c>
      <c r="AW120" s="11" t="s">
        <v>37</v>
      </c>
      <c r="AX120" s="11" t="s">
        <v>74</v>
      </c>
      <c r="AY120" s="242" t="s">
        <v>188</v>
      </c>
    </row>
    <row r="121" s="12" customFormat="1">
      <c r="B121" s="243"/>
      <c r="C121" s="244"/>
      <c r="D121" s="234" t="s">
        <v>197</v>
      </c>
      <c r="E121" s="245" t="s">
        <v>21</v>
      </c>
      <c r="F121" s="246" t="s">
        <v>82</v>
      </c>
      <c r="G121" s="244"/>
      <c r="H121" s="247">
        <v>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197</v>
      </c>
      <c r="AU121" s="253" t="s">
        <v>84</v>
      </c>
      <c r="AV121" s="12" t="s">
        <v>84</v>
      </c>
      <c r="AW121" s="12" t="s">
        <v>37</v>
      </c>
      <c r="AX121" s="12" t="s">
        <v>82</v>
      </c>
      <c r="AY121" s="253" t="s">
        <v>188</v>
      </c>
    </row>
    <row r="122" s="10" customFormat="1" ht="29.88" customHeight="1">
      <c r="B122" s="204"/>
      <c r="C122" s="205"/>
      <c r="D122" s="206" t="s">
        <v>73</v>
      </c>
      <c r="E122" s="218" t="s">
        <v>234</v>
      </c>
      <c r="F122" s="218" t="s">
        <v>263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SUM(P123:P144)</f>
        <v>0</v>
      </c>
      <c r="Q122" s="212"/>
      <c r="R122" s="213">
        <f>SUM(R123:R144)</f>
        <v>1.76481</v>
      </c>
      <c r="S122" s="212"/>
      <c r="T122" s="214">
        <f>SUM(T123:T144)</f>
        <v>0</v>
      </c>
      <c r="AR122" s="215" t="s">
        <v>82</v>
      </c>
      <c r="AT122" s="216" t="s">
        <v>73</v>
      </c>
      <c r="AU122" s="216" t="s">
        <v>82</v>
      </c>
      <c r="AY122" s="215" t="s">
        <v>188</v>
      </c>
      <c r="BK122" s="217">
        <f>SUM(BK123:BK144)</f>
        <v>0</v>
      </c>
    </row>
    <row r="123" s="1" customFormat="1" ht="25.5" customHeight="1">
      <c r="B123" s="45"/>
      <c r="C123" s="220" t="s">
        <v>121</v>
      </c>
      <c r="D123" s="220" t="s">
        <v>190</v>
      </c>
      <c r="E123" s="221" t="s">
        <v>264</v>
      </c>
      <c r="F123" s="222" t="s">
        <v>265</v>
      </c>
      <c r="G123" s="223" t="s">
        <v>266</v>
      </c>
      <c r="H123" s="224">
        <v>27</v>
      </c>
      <c r="I123" s="225"/>
      <c r="J123" s="226">
        <f>ROUND(I123*H123,2)</f>
        <v>0</v>
      </c>
      <c r="K123" s="222" t="s">
        <v>194</v>
      </c>
      <c r="L123" s="71"/>
      <c r="M123" s="227" t="s">
        <v>21</v>
      </c>
      <c r="N123" s="228" t="s">
        <v>45</v>
      </c>
      <c r="O123" s="46"/>
      <c r="P123" s="229">
        <f>O123*H123</f>
        <v>0</v>
      </c>
      <c r="Q123" s="229">
        <v>3.0000000000000001E-05</v>
      </c>
      <c r="R123" s="229">
        <f>Q123*H123</f>
        <v>0.00081000000000000006</v>
      </c>
      <c r="S123" s="229">
        <v>0</v>
      </c>
      <c r="T123" s="230">
        <f>S123*H123</f>
        <v>0</v>
      </c>
      <c r="AR123" s="23" t="s">
        <v>195</v>
      </c>
      <c r="AT123" s="23" t="s">
        <v>190</v>
      </c>
      <c r="AU123" s="23" t="s">
        <v>84</v>
      </c>
      <c r="AY123" s="23" t="s">
        <v>188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82</v>
      </c>
      <c r="BK123" s="231">
        <f>ROUND(I123*H123,2)</f>
        <v>0</v>
      </c>
      <c r="BL123" s="23" t="s">
        <v>195</v>
      </c>
      <c r="BM123" s="23" t="s">
        <v>267</v>
      </c>
    </row>
    <row r="124" s="11" customFormat="1">
      <c r="B124" s="232"/>
      <c r="C124" s="233"/>
      <c r="D124" s="234" t="s">
        <v>197</v>
      </c>
      <c r="E124" s="235" t="s">
        <v>21</v>
      </c>
      <c r="F124" s="236" t="s">
        <v>268</v>
      </c>
      <c r="G124" s="233"/>
      <c r="H124" s="235" t="s">
        <v>21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197</v>
      </c>
      <c r="AU124" s="242" t="s">
        <v>84</v>
      </c>
      <c r="AV124" s="11" t="s">
        <v>82</v>
      </c>
      <c r="AW124" s="11" t="s">
        <v>37</v>
      </c>
      <c r="AX124" s="11" t="s">
        <v>74</v>
      </c>
      <c r="AY124" s="242" t="s">
        <v>188</v>
      </c>
    </row>
    <row r="125" s="12" customFormat="1">
      <c r="B125" s="243"/>
      <c r="C125" s="244"/>
      <c r="D125" s="234" t="s">
        <v>197</v>
      </c>
      <c r="E125" s="245" t="s">
        <v>21</v>
      </c>
      <c r="F125" s="246" t="s">
        <v>269</v>
      </c>
      <c r="G125" s="244"/>
      <c r="H125" s="247">
        <v>27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197</v>
      </c>
      <c r="AU125" s="253" t="s">
        <v>84</v>
      </c>
      <c r="AV125" s="12" t="s">
        <v>84</v>
      </c>
      <c r="AW125" s="12" t="s">
        <v>37</v>
      </c>
      <c r="AX125" s="12" t="s">
        <v>82</v>
      </c>
      <c r="AY125" s="253" t="s">
        <v>188</v>
      </c>
    </row>
    <row r="126" s="1" customFormat="1" ht="16.5" customHeight="1">
      <c r="B126" s="45"/>
      <c r="C126" s="254" t="s">
        <v>10</v>
      </c>
      <c r="D126" s="254" t="s">
        <v>251</v>
      </c>
      <c r="E126" s="255" t="s">
        <v>270</v>
      </c>
      <c r="F126" s="256" t="s">
        <v>271</v>
      </c>
      <c r="G126" s="257" t="s">
        <v>266</v>
      </c>
      <c r="H126" s="258">
        <v>27</v>
      </c>
      <c r="I126" s="259"/>
      <c r="J126" s="260">
        <f>ROUND(I126*H126,2)</f>
        <v>0</v>
      </c>
      <c r="K126" s="256" t="s">
        <v>237</v>
      </c>
      <c r="L126" s="261"/>
      <c r="M126" s="262" t="s">
        <v>21</v>
      </c>
      <c r="N126" s="263" t="s">
        <v>45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229</v>
      </c>
      <c r="AT126" s="23" t="s">
        <v>251</v>
      </c>
      <c r="AU126" s="23" t="s">
        <v>84</v>
      </c>
      <c r="AY126" s="23" t="s">
        <v>188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82</v>
      </c>
      <c r="BK126" s="231">
        <f>ROUND(I126*H126,2)</f>
        <v>0</v>
      </c>
      <c r="BL126" s="23" t="s">
        <v>195</v>
      </c>
      <c r="BM126" s="23" t="s">
        <v>272</v>
      </c>
    </row>
    <row r="127" s="12" customFormat="1">
      <c r="B127" s="243"/>
      <c r="C127" s="244"/>
      <c r="D127" s="234" t="s">
        <v>197</v>
      </c>
      <c r="E127" s="245" t="s">
        <v>21</v>
      </c>
      <c r="F127" s="246" t="s">
        <v>269</v>
      </c>
      <c r="G127" s="244"/>
      <c r="H127" s="247">
        <v>27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197</v>
      </c>
      <c r="AU127" s="253" t="s">
        <v>84</v>
      </c>
      <c r="AV127" s="12" t="s">
        <v>84</v>
      </c>
      <c r="AW127" s="12" t="s">
        <v>37</v>
      </c>
      <c r="AX127" s="12" t="s">
        <v>82</v>
      </c>
      <c r="AY127" s="253" t="s">
        <v>188</v>
      </c>
    </row>
    <row r="128" s="1" customFormat="1" ht="16.5" customHeight="1">
      <c r="B128" s="45"/>
      <c r="C128" s="254" t="s">
        <v>126</v>
      </c>
      <c r="D128" s="254" t="s">
        <v>251</v>
      </c>
      <c r="E128" s="255" t="s">
        <v>273</v>
      </c>
      <c r="F128" s="256" t="s">
        <v>274</v>
      </c>
      <c r="G128" s="257" t="s">
        <v>243</v>
      </c>
      <c r="H128" s="258">
        <v>81</v>
      </c>
      <c r="I128" s="259"/>
      <c r="J128" s="260">
        <f>ROUND(I128*H128,2)</f>
        <v>0</v>
      </c>
      <c r="K128" s="256" t="s">
        <v>237</v>
      </c>
      <c r="L128" s="261"/>
      <c r="M128" s="262" t="s">
        <v>21</v>
      </c>
      <c r="N128" s="263" t="s">
        <v>45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229</v>
      </c>
      <c r="AT128" s="23" t="s">
        <v>251</v>
      </c>
      <c r="AU128" s="23" t="s">
        <v>84</v>
      </c>
      <c r="AY128" s="23" t="s">
        <v>188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82</v>
      </c>
      <c r="BK128" s="231">
        <f>ROUND(I128*H128,2)</f>
        <v>0</v>
      </c>
      <c r="BL128" s="23" t="s">
        <v>195</v>
      </c>
      <c r="BM128" s="23" t="s">
        <v>275</v>
      </c>
    </row>
    <row r="129" s="12" customFormat="1">
      <c r="B129" s="243"/>
      <c r="C129" s="244"/>
      <c r="D129" s="234" t="s">
        <v>197</v>
      </c>
      <c r="E129" s="245" t="s">
        <v>21</v>
      </c>
      <c r="F129" s="246" t="s">
        <v>276</v>
      </c>
      <c r="G129" s="244"/>
      <c r="H129" s="247">
        <v>81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197</v>
      </c>
      <c r="AU129" s="253" t="s">
        <v>84</v>
      </c>
      <c r="AV129" s="12" t="s">
        <v>84</v>
      </c>
      <c r="AW129" s="12" t="s">
        <v>37</v>
      </c>
      <c r="AX129" s="12" t="s">
        <v>82</v>
      </c>
      <c r="AY129" s="253" t="s">
        <v>188</v>
      </c>
    </row>
    <row r="130" s="1" customFormat="1" ht="16.5" customHeight="1">
      <c r="B130" s="45"/>
      <c r="C130" s="220" t="s">
        <v>129</v>
      </c>
      <c r="D130" s="220" t="s">
        <v>190</v>
      </c>
      <c r="E130" s="221" t="s">
        <v>277</v>
      </c>
      <c r="F130" s="222" t="s">
        <v>278</v>
      </c>
      <c r="G130" s="223" t="s">
        <v>243</v>
      </c>
      <c r="H130" s="224">
        <v>12</v>
      </c>
      <c r="I130" s="225"/>
      <c r="J130" s="226">
        <f>ROUND(I130*H130,2)</f>
        <v>0</v>
      </c>
      <c r="K130" s="222" t="s">
        <v>237</v>
      </c>
      <c r="L130" s="71"/>
      <c r="M130" s="227" t="s">
        <v>21</v>
      </c>
      <c r="N130" s="228" t="s">
        <v>45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195</v>
      </c>
      <c r="AT130" s="23" t="s">
        <v>190</v>
      </c>
      <c r="AU130" s="23" t="s">
        <v>84</v>
      </c>
      <c r="AY130" s="23" t="s">
        <v>188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82</v>
      </c>
      <c r="BK130" s="231">
        <f>ROUND(I130*H130,2)</f>
        <v>0</v>
      </c>
      <c r="BL130" s="23" t="s">
        <v>195</v>
      </c>
      <c r="BM130" s="23" t="s">
        <v>279</v>
      </c>
    </row>
    <row r="131" s="11" customFormat="1">
      <c r="B131" s="232"/>
      <c r="C131" s="233"/>
      <c r="D131" s="234" t="s">
        <v>197</v>
      </c>
      <c r="E131" s="235" t="s">
        <v>21</v>
      </c>
      <c r="F131" s="236" t="s">
        <v>280</v>
      </c>
      <c r="G131" s="233"/>
      <c r="H131" s="235" t="s">
        <v>21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197</v>
      </c>
      <c r="AU131" s="242" t="s">
        <v>84</v>
      </c>
      <c r="AV131" s="11" t="s">
        <v>82</v>
      </c>
      <c r="AW131" s="11" t="s">
        <v>37</v>
      </c>
      <c r="AX131" s="11" t="s">
        <v>74</v>
      </c>
      <c r="AY131" s="242" t="s">
        <v>188</v>
      </c>
    </row>
    <row r="132" s="12" customFormat="1">
      <c r="B132" s="243"/>
      <c r="C132" s="244"/>
      <c r="D132" s="234" t="s">
        <v>197</v>
      </c>
      <c r="E132" s="245" t="s">
        <v>21</v>
      </c>
      <c r="F132" s="246" t="s">
        <v>115</v>
      </c>
      <c r="G132" s="244"/>
      <c r="H132" s="247">
        <v>12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197</v>
      </c>
      <c r="AU132" s="253" t="s">
        <v>84</v>
      </c>
      <c r="AV132" s="12" t="s">
        <v>84</v>
      </c>
      <c r="AW132" s="12" t="s">
        <v>37</v>
      </c>
      <c r="AX132" s="12" t="s">
        <v>82</v>
      </c>
      <c r="AY132" s="253" t="s">
        <v>188</v>
      </c>
    </row>
    <row r="133" s="1" customFormat="1" ht="25.5" customHeight="1">
      <c r="B133" s="45"/>
      <c r="C133" s="220" t="s">
        <v>132</v>
      </c>
      <c r="D133" s="220" t="s">
        <v>190</v>
      </c>
      <c r="E133" s="221" t="s">
        <v>281</v>
      </c>
      <c r="F133" s="222" t="s">
        <v>282</v>
      </c>
      <c r="G133" s="223" t="s">
        <v>193</v>
      </c>
      <c r="H133" s="224">
        <v>9.8000000000000007</v>
      </c>
      <c r="I133" s="225"/>
      <c r="J133" s="226">
        <f>ROUND(I133*H133,2)</f>
        <v>0</v>
      </c>
      <c r="K133" s="222" t="s">
        <v>194</v>
      </c>
      <c r="L133" s="71"/>
      <c r="M133" s="227" t="s">
        <v>21</v>
      </c>
      <c r="N133" s="228" t="s">
        <v>45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195</v>
      </c>
      <c r="AT133" s="23" t="s">
        <v>190</v>
      </c>
      <c r="AU133" s="23" t="s">
        <v>84</v>
      </c>
      <c r="AY133" s="23" t="s">
        <v>188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82</v>
      </c>
      <c r="BK133" s="231">
        <f>ROUND(I133*H133,2)</f>
        <v>0</v>
      </c>
      <c r="BL133" s="23" t="s">
        <v>195</v>
      </c>
      <c r="BM133" s="23" t="s">
        <v>283</v>
      </c>
    </row>
    <row r="134" s="11" customFormat="1">
      <c r="B134" s="232"/>
      <c r="C134" s="233"/>
      <c r="D134" s="234" t="s">
        <v>197</v>
      </c>
      <c r="E134" s="235" t="s">
        <v>21</v>
      </c>
      <c r="F134" s="236" t="s">
        <v>284</v>
      </c>
      <c r="G134" s="233"/>
      <c r="H134" s="235" t="s">
        <v>21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197</v>
      </c>
      <c r="AU134" s="242" t="s">
        <v>84</v>
      </c>
      <c r="AV134" s="11" t="s">
        <v>82</v>
      </c>
      <c r="AW134" s="11" t="s">
        <v>37</v>
      </c>
      <c r="AX134" s="11" t="s">
        <v>74</v>
      </c>
      <c r="AY134" s="242" t="s">
        <v>188</v>
      </c>
    </row>
    <row r="135" s="12" customFormat="1">
      <c r="B135" s="243"/>
      <c r="C135" s="244"/>
      <c r="D135" s="234" t="s">
        <v>197</v>
      </c>
      <c r="E135" s="245" t="s">
        <v>21</v>
      </c>
      <c r="F135" s="246" t="s">
        <v>285</v>
      </c>
      <c r="G135" s="244"/>
      <c r="H135" s="247">
        <v>9.8000000000000007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197</v>
      </c>
      <c r="AU135" s="253" t="s">
        <v>84</v>
      </c>
      <c r="AV135" s="12" t="s">
        <v>84</v>
      </c>
      <c r="AW135" s="12" t="s">
        <v>37</v>
      </c>
      <c r="AX135" s="12" t="s">
        <v>82</v>
      </c>
      <c r="AY135" s="253" t="s">
        <v>188</v>
      </c>
    </row>
    <row r="136" s="1" customFormat="1" ht="16.5" customHeight="1">
      <c r="B136" s="45"/>
      <c r="C136" s="254" t="s">
        <v>135</v>
      </c>
      <c r="D136" s="254" t="s">
        <v>251</v>
      </c>
      <c r="E136" s="255" t="s">
        <v>286</v>
      </c>
      <c r="F136" s="256" t="s">
        <v>287</v>
      </c>
      <c r="G136" s="257" t="s">
        <v>288</v>
      </c>
      <c r="H136" s="258">
        <v>1.5680000000000001</v>
      </c>
      <c r="I136" s="259"/>
      <c r="J136" s="260">
        <f>ROUND(I136*H136,2)</f>
        <v>0</v>
      </c>
      <c r="K136" s="256" t="s">
        <v>194</v>
      </c>
      <c r="L136" s="261"/>
      <c r="M136" s="262" t="s">
        <v>21</v>
      </c>
      <c r="N136" s="263" t="s">
        <v>45</v>
      </c>
      <c r="O136" s="46"/>
      <c r="P136" s="229">
        <f>O136*H136</f>
        <v>0</v>
      </c>
      <c r="Q136" s="229">
        <v>1</v>
      </c>
      <c r="R136" s="229">
        <f>Q136*H136</f>
        <v>1.5680000000000001</v>
      </c>
      <c r="S136" s="229">
        <v>0</v>
      </c>
      <c r="T136" s="230">
        <f>S136*H136</f>
        <v>0</v>
      </c>
      <c r="AR136" s="23" t="s">
        <v>229</v>
      </c>
      <c r="AT136" s="23" t="s">
        <v>251</v>
      </c>
      <c r="AU136" s="23" t="s">
        <v>84</v>
      </c>
      <c r="AY136" s="23" t="s">
        <v>188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82</v>
      </c>
      <c r="BK136" s="231">
        <f>ROUND(I136*H136,2)</f>
        <v>0</v>
      </c>
      <c r="BL136" s="23" t="s">
        <v>195</v>
      </c>
      <c r="BM136" s="23" t="s">
        <v>289</v>
      </c>
    </row>
    <row r="137" s="11" customFormat="1">
      <c r="B137" s="232"/>
      <c r="C137" s="233"/>
      <c r="D137" s="234" t="s">
        <v>197</v>
      </c>
      <c r="E137" s="235" t="s">
        <v>21</v>
      </c>
      <c r="F137" s="236" t="s">
        <v>284</v>
      </c>
      <c r="G137" s="233"/>
      <c r="H137" s="235" t="s">
        <v>21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197</v>
      </c>
      <c r="AU137" s="242" t="s">
        <v>84</v>
      </c>
      <c r="AV137" s="11" t="s">
        <v>82</v>
      </c>
      <c r="AW137" s="11" t="s">
        <v>37</v>
      </c>
      <c r="AX137" s="11" t="s">
        <v>74</v>
      </c>
      <c r="AY137" s="242" t="s">
        <v>188</v>
      </c>
    </row>
    <row r="138" s="12" customFormat="1">
      <c r="B138" s="243"/>
      <c r="C138" s="244"/>
      <c r="D138" s="234" t="s">
        <v>197</v>
      </c>
      <c r="E138" s="245" t="s">
        <v>21</v>
      </c>
      <c r="F138" s="246" t="s">
        <v>290</v>
      </c>
      <c r="G138" s="244"/>
      <c r="H138" s="247">
        <v>1.5680000000000001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197</v>
      </c>
      <c r="AU138" s="253" t="s">
        <v>84</v>
      </c>
      <c r="AV138" s="12" t="s">
        <v>84</v>
      </c>
      <c r="AW138" s="12" t="s">
        <v>37</v>
      </c>
      <c r="AX138" s="12" t="s">
        <v>82</v>
      </c>
      <c r="AY138" s="253" t="s">
        <v>188</v>
      </c>
    </row>
    <row r="139" s="1" customFormat="1" ht="25.5" customHeight="1">
      <c r="B139" s="45"/>
      <c r="C139" s="220" t="s">
        <v>138</v>
      </c>
      <c r="D139" s="220" t="s">
        <v>190</v>
      </c>
      <c r="E139" s="221" t="s">
        <v>246</v>
      </c>
      <c r="F139" s="222" t="s">
        <v>247</v>
      </c>
      <c r="G139" s="223" t="s">
        <v>193</v>
      </c>
      <c r="H139" s="224">
        <v>9.8000000000000007</v>
      </c>
      <c r="I139" s="225"/>
      <c r="J139" s="226">
        <f>ROUND(I139*H139,2)</f>
        <v>0</v>
      </c>
      <c r="K139" s="222" t="s">
        <v>194</v>
      </c>
      <c r="L139" s="71"/>
      <c r="M139" s="227" t="s">
        <v>21</v>
      </c>
      <c r="N139" s="228" t="s">
        <v>45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195</v>
      </c>
      <c r="AT139" s="23" t="s">
        <v>190</v>
      </c>
      <c r="AU139" s="23" t="s">
        <v>84</v>
      </c>
      <c r="AY139" s="23" t="s">
        <v>188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82</v>
      </c>
      <c r="BK139" s="231">
        <f>ROUND(I139*H139,2)</f>
        <v>0</v>
      </c>
      <c r="BL139" s="23" t="s">
        <v>195</v>
      </c>
      <c r="BM139" s="23" t="s">
        <v>291</v>
      </c>
    </row>
    <row r="140" s="11" customFormat="1">
      <c r="B140" s="232"/>
      <c r="C140" s="233"/>
      <c r="D140" s="234" t="s">
        <v>197</v>
      </c>
      <c r="E140" s="235" t="s">
        <v>21</v>
      </c>
      <c r="F140" s="236" t="s">
        <v>292</v>
      </c>
      <c r="G140" s="233"/>
      <c r="H140" s="235" t="s">
        <v>21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197</v>
      </c>
      <c r="AU140" s="242" t="s">
        <v>84</v>
      </c>
      <c r="AV140" s="11" t="s">
        <v>82</v>
      </c>
      <c r="AW140" s="11" t="s">
        <v>37</v>
      </c>
      <c r="AX140" s="11" t="s">
        <v>74</v>
      </c>
      <c r="AY140" s="242" t="s">
        <v>188</v>
      </c>
    </row>
    <row r="141" s="12" customFormat="1">
      <c r="B141" s="243"/>
      <c r="C141" s="244"/>
      <c r="D141" s="234" t="s">
        <v>197</v>
      </c>
      <c r="E141" s="245" t="s">
        <v>21</v>
      </c>
      <c r="F141" s="246" t="s">
        <v>285</v>
      </c>
      <c r="G141" s="244"/>
      <c r="H141" s="247">
        <v>9.8000000000000007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197</v>
      </c>
      <c r="AU141" s="253" t="s">
        <v>84</v>
      </c>
      <c r="AV141" s="12" t="s">
        <v>84</v>
      </c>
      <c r="AW141" s="12" t="s">
        <v>37</v>
      </c>
      <c r="AX141" s="12" t="s">
        <v>82</v>
      </c>
      <c r="AY141" s="253" t="s">
        <v>188</v>
      </c>
    </row>
    <row r="142" s="1" customFormat="1" ht="16.5" customHeight="1">
      <c r="B142" s="45"/>
      <c r="C142" s="254" t="s">
        <v>9</v>
      </c>
      <c r="D142" s="254" t="s">
        <v>251</v>
      </c>
      <c r="E142" s="255" t="s">
        <v>252</v>
      </c>
      <c r="F142" s="256" t="s">
        <v>253</v>
      </c>
      <c r="G142" s="257" t="s">
        <v>211</v>
      </c>
      <c r="H142" s="258">
        <v>0.97999999999999998</v>
      </c>
      <c r="I142" s="259"/>
      <c r="J142" s="260">
        <f>ROUND(I142*H142,2)</f>
        <v>0</v>
      </c>
      <c r="K142" s="256" t="s">
        <v>194</v>
      </c>
      <c r="L142" s="261"/>
      <c r="M142" s="262" t="s">
        <v>21</v>
      </c>
      <c r="N142" s="263" t="s">
        <v>45</v>
      </c>
      <c r="O142" s="46"/>
      <c r="P142" s="229">
        <f>O142*H142</f>
        <v>0</v>
      </c>
      <c r="Q142" s="229">
        <v>0.20000000000000001</v>
      </c>
      <c r="R142" s="229">
        <f>Q142*H142</f>
        <v>0.19600000000000001</v>
      </c>
      <c r="S142" s="229">
        <v>0</v>
      </c>
      <c r="T142" s="230">
        <f>S142*H142</f>
        <v>0</v>
      </c>
      <c r="AR142" s="23" t="s">
        <v>229</v>
      </c>
      <c r="AT142" s="23" t="s">
        <v>251</v>
      </c>
      <c r="AU142" s="23" t="s">
        <v>84</v>
      </c>
      <c r="AY142" s="23" t="s">
        <v>188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82</v>
      </c>
      <c r="BK142" s="231">
        <f>ROUND(I142*H142,2)</f>
        <v>0</v>
      </c>
      <c r="BL142" s="23" t="s">
        <v>195</v>
      </c>
      <c r="BM142" s="23" t="s">
        <v>293</v>
      </c>
    </row>
    <row r="143" s="11" customFormat="1">
      <c r="B143" s="232"/>
      <c r="C143" s="233"/>
      <c r="D143" s="234" t="s">
        <v>197</v>
      </c>
      <c r="E143" s="235" t="s">
        <v>21</v>
      </c>
      <c r="F143" s="236" t="s">
        <v>294</v>
      </c>
      <c r="G143" s="233"/>
      <c r="H143" s="235" t="s">
        <v>21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197</v>
      </c>
      <c r="AU143" s="242" t="s">
        <v>84</v>
      </c>
      <c r="AV143" s="11" t="s">
        <v>82</v>
      </c>
      <c r="AW143" s="11" t="s">
        <v>37</v>
      </c>
      <c r="AX143" s="11" t="s">
        <v>74</v>
      </c>
      <c r="AY143" s="242" t="s">
        <v>188</v>
      </c>
    </row>
    <row r="144" s="12" customFormat="1">
      <c r="B144" s="243"/>
      <c r="C144" s="244"/>
      <c r="D144" s="234" t="s">
        <v>197</v>
      </c>
      <c r="E144" s="245" t="s">
        <v>21</v>
      </c>
      <c r="F144" s="246" t="s">
        <v>295</v>
      </c>
      <c r="G144" s="244"/>
      <c r="H144" s="247">
        <v>0.97999999999999998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197</v>
      </c>
      <c r="AU144" s="253" t="s">
        <v>84</v>
      </c>
      <c r="AV144" s="12" t="s">
        <v>84</v>
      </c>
      <c r="AW144" s="12" t="s">
        <v>37</v>
      </c>
      <c r="AX144" s="12" t="s">
        <v>82</v>
      </c>
      <c r="AY144" s="253" t="s">
        <v>188</v>
      </c>
    </row>
    <row r="145" s="10" customFormat="1" ht="29.88" customHeight="1">
      <c r="B145" s="204"/>
      <c r="C145" s="205"/>
      <c r="D145" s="206" t="s">
        <v>73</v>
      </c>
      <c r="E145" s="218" t="s">
        <v>296</v>
      </c>
      <c r="F145" s="218" t="s">
        <v>297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SUM(P146:P148)</f>
        <v>0</v>
      </c>
      <c r="Q145" s="212"/>
      <c r="R145" s="213">
        <f>SUM(R146:R148)</f>
        <v>0</v>
      </c>
      <c r="S145" s="212"/>
      <c r="T145" s="214">
        <f>SUM(T146:T148)</f>
        <v>0</v>
      </c>
      <c r="AR145" s="215" t="s">
        <v>82</v>
      </c>
      <c r="AT145" s="216" t="s">
        <v>73</v>
      </c>
      <c r="AU145" s="216" t="s">
        <v>82</v>
      </c>
      <c r="AY145" s="215" t="s">
        <v>188</v>
      </c>
      <c r="BK145" s="217">
        <f>SUM(BK146:BK148)</f>
        <v>0</v>
      </c>
    </row>
    <row r="146" s="1" customFormat="1" ht="25.5" customHeight="1">
      <c r="B146" s="45"/>
      <c r="C146" s="220" t="s">
        <v>143</v>
      </c>
      <c r="D146" s="220" t="s">
        <v>190</v>
      </c>
      <c r="E146" s="221" t="s">
        <v>298</v>
      </c>
      <c r="F146" s="222" t="s">
        <v>299</v>
      </c>
      <c r="G146" s="223" t="s">
        <v>288</v>
      </c>
      <c r="H146" s="224">
        <v>5.0940000000000003</v>
      </c>
      <c r="I146" s="225"/>
      <c r="J146" s="226">
        <f>ROUND(I146*H146,2)</f>
        <v>0</v>
      </c>
      <c r="K146" s="222" t="s">
        <v>194</v>
      </c>
      <c r="L146" s="71"/>
      <c r="M146" s="227" t="s">
        <v>21</v>
      </c>
      <c r="N146" s="228" t="s">
        <v>45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" t="s">
        <v>195</v>
      </c>
      <c r="AT146" s="23" t="s">
        <v>190</v>
      </c>
      <c r="AU146" s="23" t="s">
        <v>84</v>
      </c>
      <c r="AY146" s="23" t="s">
        <v>188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82</v>
      </c>
      <c r="BK146" s="231">
        <f>ROUND(I146*H146,2)</f>
        <v>0</v>
      </c>
      <c r="BL146" s="23" t="s">
        <v>195</v>
      </c>
      <c r="BM146" s="23" t="s">
        <v>300</v>
      </c>
    </row>
    <row r="147" s="11" customFormat="1">
      <c r="B147" s="232"/>
      <c r="C147" s="233"/>
      <c r="D147" s="234" t="s">
        <v>197</v>
      </c>
      <c r="E147" s="235" t="s">
        <v>21</v>
      </c>
      <c r="F147" s="236" t="s">
        <v>301</v>
      </c>
      <c r="G147" s="233"/>
      <c r="H147" s="235" t="s">
        <v>21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197</v>
      </c>
      <c r="AU147" s="242" t="s">
        <v>84</v>
      </c>
      <c r="AV147" s="11" t="s">
        <v>82</v>
      </c>
      <c r="AW147" s="11" t="s">
        <v>37</v>
      </c>
      <c r="AX147" s="11" t="s">
        <v>74</v>
      </c>
      <c r="AY147" s="242" t="s">
        <v>188</v>
      </c>
    </row>
    <row r="148" s="12" customFormat="1">
      <c r="B148" s="243"/>
      <c r="C148" s="244"/>
      <c r="D148" s="234" t="s">
        <v>197</v>
      </c>
      <c r="E148" s="245" t="s">
        <v>21</v>
      </c>
      <c r="F148" s="246" t="s">
        <v>302</v>
      </c>
      <c r="G148" s="244"/>
      <c r="H148" s="247">
        <v>5.0940000000000003</v>
      </c>
      <c r="I148" s="248"/>
      <c r="J148" s="244"/>
      <c r="K148" s="244"/>
      <c r="L148" s="249"/>
      <c r="M148" s="264"/>
      <c r="N148" s="265"/>
      <c r="O148" s="265"/>
      <c r="P148" s="265"/>
      <c r="Q148" s="265"/>
      <c r="R148" s="265"/>
      <c r="S148" s="265"/>
      <c r="T148" s="266"/>
      <c r="AT148" s="253" t="s">
        <v>197</v>
      </c>
      <c r="AU148" s="253" t="s">
        <v>84</v>
      </c>
      <c r="AV148" s="12" t="s">
        <v>84</v>
      </c>
      <c r="AW148" s="12" t="s">
        <v>37</v>
      </c>
      <c r="AX148" s="12" t="s">
        <v>82</v>
      </c>
      <c r="AY148" s="253" t="s">
        <v>188</v>
      </c>
    </row>
    <row r="149" s="1" customFormat="1" ht="6.96" customHeight="1">
      <c r="B149" s="66"/>
      <c r="C149" s="67"/>
      <c r="D149" s="67"/>
      <c r="E149" s="67"/>
      <c r="F149" s="67"/>
      <c r="G149" s="67"/>
      <c r="H149" s="67"/>
      <c r="I149" s="165"/>
      <c r="J149" s="67"/>
      <c r="K149" s="67"/>
      <c r="L149" s="71"/>
    </row>
  </sheetData>
  <sheetProtection sheet="1" autoFilter="0" formatColumns="0" formatRows="0" objects="1" scenarios="1" spinCount="100000" saltValue="57UlWPlLL8cByRVgy1WL4Pc+K94rFn+l83z9AfQiottyVtsDLdGEWetqp9PrgzkBEQ8eyEZmUNaLXJISLz/ajA==" hashValue="AecSbLztVHEGZm+LvHUbgg5Aghl2gib/SuOyGcoQpkE4xKFj5uIFD+M/AMiN71LWt45k61YZi647gRqv4d6IZg==" algorithmName="SHA-512" password="CC35"/>
  <autoFilter ref="C79:K14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137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590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19 - Balanční stezka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19 - Balanční stezka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0.00012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0.00012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0.00012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4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591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195</v>
      </c>
      <c r="G84" s="244"/>
      <c r="H84" s="247">
        <v>4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4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592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195</v>
      </c>
      <c r="G87" s="244"/>
      <c r="H87" s="247">
        <v>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0.12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0.00012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593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525</v>
      </c>
      <c r="G89" s="244"/>
      <c r="H89" s="247">
        <v>0.12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270</v>
      </c>
      <c r="F91" s="222" t="s">
        <v>594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595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596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537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RNv/bAa5aCIcx2pM4VYBxHFa0xYKOLPuBIT/LSSnR5LiTZf9Cp50rLvXFotAKec0ES1Xb2supzeDDxBXhF2CrQ==" hashValue="QtS7E8YKE+dZE+GNke9JoNdxzHSSf9W9s+nJjCCPA41ak75aAhzVQb3vKUttlC+dKzKSy/zx5rtyXf68Xx8gM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597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ROUND(SUM(BE79:BE93), 2)</f>
        <v>0</v>
      </c>
      <c r="G30" s="46"/>
      <c r="H30" s="46"/>
      <c r="I30" s="157">
        <v>0.20999999999999999</v>
      </c>
      <c r="J30" s="156">
        <f>ROUND(ROUND((SUM(BE79:BE93)),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ROUND(SUM(BF79:BF93), 2)</f>
        <v>0</v>
      </c>
      <c r="G31" s="46"/>
      <c r="H31" s="46"/>
      <c r="I31" s="157">
        <v>0.14999999999999999</v>
      </c>
      <c r="J31" s="156">
        <f>ROUND(ROUND((SUM(BF79:BF93)),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20 - Komposter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20 - Komposter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8.9999999999999992E-05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8.9999999999999992E-05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8.9999999999999992E-05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3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598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205</v>
      </c>
      <c r="G84" s="244"/>
      <c r="H84" s="247">
        <v>3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3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599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205</v>
      </c>
      <c r="G87" s="244"/>
      <c r="H87" s="247">
        <v>3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0.089999999999999997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8.9999999999999992E-05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600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542</v>
      </c>
      <c r="G89" s="244"/>
      <c r="H89" s="247">
        <v>0.089999999999999997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SUM(P91:P93)</f>
        <v>0</v>
      </c>
      <c r="Q90" s="212"/>
      <c r="R90" s="213">
        <f>SUM(R91:R93)</f>
        <v>0</v>
      </c>
      <c r="S90" s="212"/>
      <c r="T90" s="214">
        <f>SUM(T91:T93)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SUM(BK91:BK93)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601</v>
      </c>
      <c r="F91" s="222" t="s">
        <v>602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603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604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82</v>
      </c>
      <c r="G93" s="244"/>
      <c r="H93" s="247">
        <v>1</v>
      </c>
      <c r="I93" s="248"/>
      <c r="J93" s="244"/>
      <c r="K93" s="244"/>
      <c r="L93" s="249"/>
      <c r="M93" s="264"/>
      <c r="N93" s="265"/>
      <c r="O93" s="265"/>
      <c r="P93" s="265"/>
      <c r="Q93" s="265"/>
      <c r="R93" s="265"/>
      <c r="S93" s="265"/>
      <c r="T93" s="266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188</v>
      </c>
    </row>
    <row r="94" s="1" customFormat="1" ht="6.96" customHeight="1">
      <c r="B94" s="66"/>
      <c r="C94" s="67"/>
      <c r="D94" s="67"/>
      <c r="E94" s="67"/>
      <c r="F94" s="67"/>
      <c r="G94" s="67"/>
      <c r="H94" s="67"/>
      <c r="I94" s="165"/>
      <c r="J94" s="67"/>
      <c r="K94" s="67"/>
      <c r="L94" s="71"/>
    </row>
  </sheetData>
  <sheetProtection sheet="1" autoFilter="0" formatColumns="0" formatRows="0" objects="1" scenarios="1" spinCount="100000" saltValue="e8CxIVS1wrq9pr62K2YW5G+aH9AK3THDUHeBfroBXaULse/nDvQS2Wb7yyXm2tLvDwrVEzR29rhM3GQgT6u4og==" hashValue="13+RvUHgYnZ5T9P/T/V8AjrIsDEEjzHk8iOfzGpbbyVTcBV2lsf4S4up8pCTt+j5nMFS3KgKCOJyv7/u1QOzqA==" algorithmName="SHA-512" password="CC35"/>
  <autoFilter ref="C78:K93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605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ROUND(SUM(BE79:BE121), 2)</f>
        <v>0</v>
      </c>
      <c r="G30" s="46"/>
      <c r="H30" s="46"/>
      <c r="I30" s="157">
        <v>0.20999999999999999</v>
      </c>
      <c r="J30" s="156">
        <f>ROUND(ROUND((SUM(BE79:BE121)),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ROUND(SUM(BF79:BF121), 2)</f>
        <v>0</v>
      </c>
      <c r="G31" s="46"/>
      <c r="H31" s="46"/>
      <c r="I31" s="157">
        <v>0.14999999999999999</v>
      </c>
      <c r="J31" s="156">
        <f>ROUND(ROUND((SUM(BF79:BF121)),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ROUND(SUM(BG79:BG121),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ROUND(SUM(BH79:BH121),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ROUND(SUM(BI79:BI121),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21 - Bylinky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171</v>
      </c>
      <c r="E59" s="186"/>
      <c r="F59" s="186"/>
      <c r="G59" s="186"/>
      <c r="H59" s="186"/>
      <c r="I59" s="187"/>
      <c r="J59" s="188">
        <f>J118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21 - Bylinky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0.29700000000000004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P81+P118</f>
        <v>0</v>
      </c>
      <c r="Q80" s="212"/>
      <c r="R80" s="213">
        <f>R81+R118</f>
        <v>0.29700000000000004</v>
      </c>
      <c r="S80" s="212"/>
      <c r="T80" s="214">
        <f>T81+T118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BK81+BK118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SUM(P82:P117)</f>
        <v>0</v>
      </c>
      <c r="Q81" s="212"/>
      <c r="R81" s="213">
        <f>SUM(R82:R117)</f>
        <v>0.29700000000000004</v>
      </c>
      <c r="S81" s="212"/>
      <c r="T81" s="214">
        <f>SUM(T82:T117)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SUM(BK82:BK117)</f>
        <v>0</v>
      </c>
    </row>
    <row r="82" s="1" customFormat="1" ht="25.5" customHeight="1">
      <c r="B82" s="45"/>
      <c r="C82" s="220" t="s">
        <v>82</v>
      </c>
      <c r="D82" s="220" t="s">
        <v>190</v>
      </c>
      <c r="E82" s="221" t="s">
        <v>191</v>
      </c>
      <c r="F82" s="222" t="s">
        <v>192</v>
      </c>
      <c r="G82" s="223" t="s">
        <v>193</v>
      </c>
      <c r="H82" s="224">
        <v>7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606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607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224</v>
      </c>
      <c r="G84" s="244"/>
      <c r="H84" s="247">
        <v>7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206</v>
      </c>
      <c r="F85" s="222" t="s">
        <v>207</v>
      </c>
      <c r="G85" s="223" t="s">
        <v>193</v>
      </c>
      <c r="H85" s="224">
        <v>7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608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607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224</v>
      </c>
      <c r="G87" s="244"/>
      <c r="H87" s="247">
        <v>7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25.5" customHeight="1">
      <c r="B88" s="45"/>
      <c r="C88" s="220" t="s">
        <v>205</v>
      </c>
      <c r="D88" s="220" t="s">
        <v>190</v>
      </c>
      <c r="E88" s="221" t="s">
        <v>209</v>
      </c>
      <c r="F88" s="222" t="s">
        <v>210</v>
      </c>
      <c r="G88" s="223" t="s">
        <v>211</v>
      </c>
      <c r="H88" s="224">
        <v>1.4850000000000001</v>
      </c>
      <c r="I88" s="225"/>
      <c r="J88" s="226">
        <f>ROUND(I88*H88,2)</f>
        <v>0</v>
      </c>
      <c r="K88" s="222" t="s">
        <v>194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195</v>
      </c>
      <c r="AT88" s="23" t="s">
        <v>190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609</v>
      </c>
    </row>
    <row r="89" s="11" customFormat="1">
      <c r="B89" s="232"/>
      <c r="C89" s="233"/>
      <c r="D89" s="234" t="s">
        <v>197</v>
      </c>
      <c r="E89" s="235" t="s">
        <v>21</v>
      </c>
      <c r="F89" s="236" t="s">
        <v>610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197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188</v>
      </c>
    </row>
    <row r="90" s="12" customFormat="1">
      <c r="B90" s="243"/>
      <c r="C90" s="244"/>
      <c r="D90" s="234" t="s">
        <v>197</v>
      </c>
      <c r="E90" s="245" t="s">
        <v>21</v>
      </c>
      <c r="F90" s="246" t="s">
        <v>611</v>
      </c>
      <c r="G90" s="244"/>
      <c r="H90" s="247">
        <v>1.4850000000000001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197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188</v>
      </c>
    </row>
    <row r="91" s="1" customFormat="1" ht="38.25" customHeight="1">
      <c r="B91" s="45"/>
      <c r="C91" s="220" t="s">
        <v>195</v>
      </c>
      <c r="D91" s="220" t="s">
        <v>190</v>
      </c>
      <c r="E91" s="221" t="s">
        <v>216</v>
      </c>
      <c r="F91" s="222" t="s">
        <v>217</v>
      </c>
      <c r="G91" s="223" t="s">
        <v>211</v>
      </c>
      <c r="H91" s="224">
        <v>1.4850000000000001</v>
      </c>
      <c r="I91" s="225"/>
      <c r="J91" s="226">
        <f>ROUND(I91*H91,2)</f>
        <v>0</v>
      </c>
      <c r="K91" s="222" t="s">
        <v>194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612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610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611</v>
      </c>
      <c r="G93" s="244"/>
      <c r="H93" s="247">
        <v>1.4850000000000001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188</v>
      </c>
    </row>
    <row r="94" s="1" customFormat="1" ht="38.25" customHeight="1">
      <c r="B94" s="45"/>
      <c r="C94" s="220" t="s">
        <v>215</v>
      </c>
      <c r="D94" s="220" t="s">
        <v>190</v>
      </c>
      <c r="E94" s="221" t="s">
        <v>220</v>
      </c>
      <c r="F94" s="222" t="s">
        <v>221</v>
      </c>
      <c r="G94" s="223" t="s">
        <v>211</v>
      </c>
      <c r="H94" s="224">
        <v>1.4850000000000001</v>
      </c>
      <c r="I94" s="225"/>
      <c r="J94" s="226">
        <f>ROUND(I94*H94,2)</f>
        <v>0</v>
      </c>
      <c r="K94" s="222" t="s">
        <v>194</v>
      </c>
      <c r="L94" s="71"/>
      <c r="M94" s="227" t="s">
        <v>21</v>
      </c>
      <c r="N94" s="228" t="s">
        <v>45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195</v>
      </c>
      <c r="AT94" s="23" t="s">
        <v>190</v>
      </c>
      <c r="AU94" s="23" t="s">
        <v>84</v>
      </c>
      <c r="AY94" s="23" t="s">
        <v>188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195</v>
      </c>
      <c r="BM94" s="23" t="s">
        <v>613</v>
      </c>
    </row>
    <row r="95" s="11" customFormat="1">
      <c r="B95" s="232"/>
      <c r="C95" s="233"/>
      <c r="D95" s="234" t="s">
        <v>197</v>
      </c>
      <c r="E95" s="235" t="s">
        <v>21</v>
      </c>
      <c r="F95" s="236" t="s">
        <v>610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197</v>
      </c>
      <c r="AU95" s="242" t="s">
        <v>84</v>
      </c>
      <c r="AV95" s="11" t="s">
        <v>82</v>
      </c>
      <c r="AW95" s="11" t="s">
        <v>37</v>
      </c>
      <c r="AX95" s="11" t="s">
        <v>74</v>
      </c>
      <c r="AY95" s="242" t="s">
        <v>188</v>
      </c>
    </row>
    <row r="96" s="12" customFormat="1">
      <c r="B96" s="243"/>
      <c r="C96" s="244"/>
      <c r="D96" s="234" t="s">
        <v>197</v>
      </c>
      <c r="E96" s="245" t="s">
        <v>21</v>
      </c>
      <c r="F96" s="246" t="s">
        <v>611</v>
      </c>
      <c r="G96" s="244"/>
      <c r="H96" s="247">
        <v>1.4850000000000001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197</v>
      </c>
      <c r="AU96" s="253" t="s">
        <v>84</v>
      </c>
      <c r="AV96" s="12" t="s">
        <v>84</v>
      </c>
      <c r="AW96" s="12" t="s">
        <v>37</v>
      </c>
      <c r="AX96" s="12" t="s">
        <v>82</v>
      </c>
      <c r="AY96" s="253" t="s">
        <v>188</v>
      </c>
    </row>
    <row r="97" s="1" customFormat="1" ht="38.25" customHeight="1">
      <c r="B97" s="45"/>
      <c r="C97" s="220" t="s">
        <v>219</v>
      </c>
      <c r="D97" s="220" t="s">
        <v>190</v>
      </c>
      <c r="E97" s="221" t="s">
        <v>225</v>
      </c>
      <c r="F97" s="222" t="s">
        <v>226</v>
      </c>
      <c r="G97" s="223" t="s">
        <v>193</v>
      </c>
      <c r="H97" s="224">
        <v>14.85</v>
      </c>
      <c r="I97" s="225"/>
      <c r="J97" s="226">
        <f>ROUND(I97*H97,2)</f>
        <v>0</v>
      </c>
      <c r="K97" s="222" t="s">
        <v>194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195</v>
      </c>
      <c r="AT97" s="23" t="s">
        <v>190</v>
      </c>
      <c r="AU97" s="23" t="s">
        <v>84</v>
      </c>
      <c r="AY97" s="23" t="s">
        <v>188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195</v>
      </c>
      <c r="BM97" s="23" t="s">
        <v>614</v>
      </c>
    </row>
    <row r="98" s="11" customFormat="1">
      <c r="B98" s="232"/>
      <c r="C98" s="233"/>
      <c r="D98" s="234" t="s">
        <v>197</v>
      </c>
      <c r="E98" s="235" t="s">
        <v>21</v>
      </c>
      <c r="F98" s="236" t="s">
        <v>610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197</v>
      </c>
      <c r="AU98" s="242" t="s">
        <v>84</v>
      </c>
      <c r="AV98" s="11" t="s">
        <v>82</v>
      </c>
      <c r="AW98" s="11" t="s">
        <v>37</v>
      </c>
      <c r="AX98" s="11" t="s">
        <v>74</v>
      </c>
      <c r="AY98" s="242" t="s">
        <v>188</v>
      </c>
    </row>
    <row r="99" s="12" customFormat="1">
      <c r="B99" s="243"/>
      <c r="C99" s="244"/>
      <c r="D99" s="234" t="s">
        <v>197</v>
      </c>
      <c r="E99" s="245" t="s">
        <v>21</v>
      </c>
      <c r="F99" s="246" t="s">
        <v>615</v>
      </c>
      <c r="G99" s="244"/>
      <c r="H99" s="247">
        <v>14.85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197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188</v>
      </c>
    </row>
    <row r="100" s="1" customFormat="1" ht="25.5" customHeight="1">
      <c r="B100" s="45"/>
      <c r="C100" s="220" t="s">
        <v>224</v>
      </c>
      <c r="D100" s="220" t="s">
        <v>190</v>
      </c>
      <c r="E100" s="221" t="s">
        <v>230</v>
      </c>
      <c r="F100" s="222" t="s">
        <v>231</v>
      </c>
      <c r="G100" s="223" t="s">
        <v>193</v>
      </c>
      <c r="H100" s="224">
        <v>15.67</v>
      </c>
      <c r="I100" s="225"/>
      <c r="J100" s="226">
        <f>ROUND(I100*H100,2)</f>
        <v>0</v>
      </c>
      <c r="K100" s="222" t="s">
        <v>194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195</v>
      </c>
      <c r="AT100" s="23" t="s">
        <v>190</v>
      </c>
      <c r="AU100" s="23" t="s">
        <v>84</v>
      </c>
      <c r="AY100" s="23" t="s">
        <v>188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195</v>
      </c>
      <c r="BM100" s="23" t="s">
        <v>616</v>
      </c>
    </row>
    <row r="101" s="11" customFormat="1">
      <c r="B101" s="232"/>
      <c r="C101" s="233"/>
      <c r="D101" s="234" t="s">
        <v>197</v>
      </c>
      <c r="E101" s="235" t="s">
        <v>21</v>
      </c>
      <c r="F101" s="236" t="s">
        <v>239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197</v>
      </c>
      <c r="AU101" s="242" t="s">
        <v>84</v>
      </c>
      <c r="AV101" s="11" t="s">
        <v>82</v>
      </c>
      <c r="AW101" s="11" t="s">
        <v>37</v>
      </c>
      <c r="AX101" s="11" t="s">
        <v>74</v>
      </c>
      <c r="AY101" s="242" t="s">
        <v>188</v>
      </c>
    </row>
    <row r="102" s="12" customFormat="1">
      <c r="B102" s="243"/>
      <c r="C102" s="244"/>
      <c r="D102" s="234" t="s">
        <v>197</v>
      </c>
      <c r="E102" s="245" t="s">
        <v>21</v>
      </c>
      <c r="F102" s="246" t="s">
        <v>617</v>
      </c>
      <c r="G102" s="244"/>
      <c r="H102" s="247">
        <v>15.67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197</v>
      </c>
      <c r="AU102" s="253" t="s">
        <v>84</v>
      </c>
      <c r="AV102" s="12" t="s">
        <v>84</v>
      </c>
      <c r="AW102" s="12" t="s">
        <v>37</v>
      </c>
      <c r="AX102" s="12" t="s">
        <v>82</v>
      </c>
      <c r="AY102" s="253" t="s">
        <v>188</v>
      </c>
    </row>
    <row r="103" s="1" customFormat="1" ht="16.5" customHeight="1">
      <c r="B103" s="45"/>
      <c r="C103" s="254" t="s">
        <v>229</v>
      </c>
      <c r="D103" s="254" t="s">
        <v>251</v>
      </c>
      <c r="E103" s="255" t="s">
        <v>235</v>
      </c>
      <c r="F103" s="256" t="s">
        <v>236</v>
      </c>
      <c r="G103" s="257" t="s">
        <v>193</v>
      </c>
      <c r="H103" s="258">
        <v>18.803999999999998</v>
      </c>
      <c r="I103" s="259"/>
      <c r="J103" s="260">
        <f>ROUND(I103*H103,2)</f>
        <v>0</v>
      </c>
      <c r="K103" s="256" t="s">
        <v>237</v>
      </c>
      <c r="L103" s="261"/>
      <c r="M103" s="262" t="s">
        <v>21</v>
      </c>
      <c r="N103" s="263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229</v>
      </c>
      <c r="AT103" s="23" t="s">
        <v>251</v>
      </c>
      <c r="AU103" s="23" t="s">
        <v>84</v>
      </c>
      <c r="AY103" s="23" t="s">
        <v>188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82</v>
      </c>
      <c r="BK103" s="231">
        <f>ROUND(I103*H103,2)</f>
        <v>0</v>
      </c>
      <c r="BL103" s="23" t="s">
        <v>195</v>
      </c>
      <c r="BM103" s="23" t="s">
        <v>618</v>
      </c>
    </row>
    <row r="104" s="11" customFormat="1">
      <c r="B104" s="232"/>
      <c r="C104" s="233"/>
      <c r="D104" s="234" t="s">
        <v>197</v>
      </c>
      <c r="E104" s="235" t="s">
        <v>21</v>
      </c>
      <c r="F104" s="236" t="s">
        <v>239</v>
      </c>
      <c r="G104" s="233"/>
      <c r="H104" s="235" t="s">
        <v>21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197</v>
      </c>
      <c r="AU104" s="242" t="s">
        <v>84</v>
      </c>
      <c r="AV104" s="11" t="s">
        <v>82</v>
      </c>
      <c r="AW104" s="11" t="s">
        <v>37</v>
      </c>
      <c r="AX104" s="11" t="s">
        <v>74</v>
      </c>
      <c r="AY104" s="242" t="s">
        <v>188</v>
      </c>
    </row>
    <row r="105" s="12" customFormat="1">
      <c r="B105" s="243"/>
      <c r="C105" s="244"/>
      <c r="D105" s="234" t="s">
        <v>197</v>
      </c>
      <c r="E105" s="245" t="s">
        <v>21</v>
      </c>
      <c r="F105" s="246" t="s">
        <v>619</v>
      </c>
      <c r="G105" s="244"/>
      <c r="H105" s="247">
        <v>18.803999999999998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197</v>
      </c>
      <c r="AU105" s="253" t="s">
        <v>84</v>
      </c>
      <c r="AV105" s="12" t="s">
        <v>84</v>
      </c>
      <c r="AW105" s="12" t="s">
        <v>37</v>
      </c>
      <c r="AX105" s="12" t="s">
        <v>82</v>
      </c>
      <c r="AY105" s="253" t="s">
        <v>188</v>
      </c>
    </row>
    <row r="106" s="1" customFormat="1" ht="16.5" customHeight="1">
      <c r="B106" s="45"/>
      <c r="C106" s="254" t="s">
        <v>234</v>
      </c>
      <c r="D106" s="254" t="s">
        <v>251</v>
      </c>
      <c r="E106" s="255" t="s">
        <v>241</v>
      </c>
      <c r="F106" s="256" t="s">
        <v>242</v>
      </c>
      <c r="G106" s="257" t="s">
        <v>243</v>
      </c>
      <c r="H106" s="258">
        <v>60</v>
      </c>
      <c r="I106" s="259"/>
      <c r="J106" s="260">
        <f>ROUND(I106*H106,2)</f>
        <v>0</v>
      </c>
      <c r="K106" s="256" t="s">
        <v>237</v>
      </c>
      <c r="L106" s="261"/>
      <c r="M106" s="262" t="s">
        <v>21</v>
      </c>
      <c r="N106" s="263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229</v>
      </c>
      <c r="AT106" s="23" t="s">
        <v>251</v>
      </c>
      <c r="AU106" s="23" t="s">
        <v>84</v>
      </c>
      <c r="AY106" s="23" t="s">
        <v>188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195</v>
      </c>
      <c r="BM106" s="23" t="s">
        <v>620</v>
      </c>
    </row>
    <row r="107" s="12" customFormat="1">
      <c r="B107" s="243"/>
      <c r="C107" s="244"/>
      <c r="D107" s="234" t="s">
        <v>197</v>
      </c>
      <c r="E107" s="245" t="s">
        <v>21</v>
      </c>
      <c r="F107" s="246" t="s">
        <v>621</v>
      </c>
      <c r="G107" s="244"/>
      <c r="H107" s="247">
        <v>60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197</v>
      </c>
      <c r="AU107" s="253" t="s">
        <v>84</v>
      </c>
      <c r="AV107" s="12" t="s">
        <v>84</v>
      </c>
      <c r="AW107" s="12" t="s">
        <v>37</v>
      </c>
      <c r="AX107" s="12" t="s">
        <v>82</v>
      </c>
      <c r="AY107" s="253" t="s">
        <v>188</v>
      </c>
    </row>
    <row r="108" s="1" customFormat="1" ht="25.5" customHeight="1">
      <c r="B108" s="45"/>
      <c r="C108" s="220" t="s">
        <v>109</v>
      </c>
      <c r="D108" s="220" t="s">
        <v>190</v>
      </c>
      <c r="E108" s="221" t="s">
        <v>246</v>
      </c>
      <c r="F108" s="222" t="s">
        <v>247</v>
      </c>
      <c r="G108" s="223" t="s">
        <v>193</v>
      </c>
      <c r="H108" s="224">
        <v>14.85</v>
      </c>
      <c r="I108" s="225"/>
      <c r="J108" s="226">
        <f>ROUND(I108*H108,2)</f>
        <v>0</v>
      </c>
      <c r="K108" s="222" t="s">
        <v>194</v>
      </c>
      <c r="L108" s="71"/>
      <c r="M108" s="227" t="s">
        <v>21</v>
      </c>
      <c r="N108" s="228" t="s">
        <v>45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195</v>
      </c>
      <c r="AT108" s="23" t="s">
        <v>190</v>
      </c>
      <c r="AU108" s="23" t="s">
        <v>84</v>
      </c>
      <c r="AY108" s="23" t="s">
        <v>188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82</v>
      </c>
      <c r="BK108" s="231">
        <f>ROUND(I108*H108,2)</f>
        <v>0</v>
      </c>
      <c r="BL108" s="23" t="s">
        <v>195</v>
      </c>
      <c r="BM108" s="23" t="s">
        <v>622</v>
      </c>
    </row>
    <row r="109" s="11" customFormat="1">
      <c r="B109" s="232"/>
      <c r="C109" s="233"/>
      <c r="D109" s="234" t="s">
        <v>197</v>
      </c>
      <c r="E109" s="235" t="s">
        <v>21</v>
      </c>
      <c r="F109" s="236" t="s">
        <v>610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197</v>
      </c>
      <c r="AU109" s="242" t="s">
        <v>84</v>
      </c>
      <c r="AV109" s="11" t="s">
        <v>82</v>
      </c>
      <c r="AW109" s="11" t="s">
        <v>37</v>
      </c>
      <c r="AX109" s="11" t="s">
        <v>74</v>
      </c>
      <c r="AY109" s="242" t="s">
        <v>188</v>
      </c>
    </row>
    <row r="110" s="12" customFormat="1">
      <c r="B110" s="243"/>
      <c r="C110" s="244"/>
      <c r="D110" s="234" t="s">
        <v>197</v>
      </c>
      <c r="E110" s="245" t="s">
        <v>21</v>
      </c>
      <c r="F110" s="246" t="s">
        <v>615</v>
      </c>
      <c r="G110" s="244"/>
      <c r="H110" s="247">
        <v>14.85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197</v>
      </c>
      <c r="AU110" s="253" t="s">
        <v>84</v>
      </c>
      <c r="AV110" s="12" t="s">
        <v>84</v>
      </c>
      <c r="AW110" s="12" t="s">
        <v>37</v>
      </c>
      <c r="AX110" s="12" t="s">
        <v>82</v>
      </c>
      <c r="AY110" s="253" t="s">
        <v>188</v>
      </c>
    </row>
    <row r="111" s="1" customFormat="1" ht="16.5" customHeight="1">
      <c r="B111" s="45"/>
      <c r="C111" s="254" t="s">
        <v>112</v>
      </c>
      <c r="D111" s="254" t="s">
        <v>251</v>
      </c>
      <c r="E111" s="255" t="s">
        <v>252</v>
      </c>
      <c r="F111" s="256" t="s">
        <v>253</v>
      </c>
      <c r="G111" s="257" t="s">
        <v>211</v>
      </c>
      <c r="H111" s="258">
        <v>1.4850000000000001</v>
      </c>
      <c r="I111" s="259"/>
      <c r="J111" s="260">
        <f>ROUND(I111*H111,2)</f>
        <v>0</v>
      </c>
      <c r="K111" s="256" t="s">
        <v>194</v>
      </c>
      <c r="L111" s="261"/>
      <c r="M111" s="262" t="s">
        <v>21</v>
      </c>
      <c r="N111" s="263" t="s">
        <v>45</v>
      </c>
      <c r="O111" s="46"/>
      <c r="P111" s="229">
        <f>O111*H111</f>
        <v>0</v>
      </c>
      <c r="Q111" s="229">
        <v>0.20000000000000001</v>
      </c>
      <c r="R111" s="229">
        <f>Q111*H111</f>
        <v>0.29700000000000004</v>
      </c>
      <c r="S111" s="229">
        <v>0</v>
      </c>
      <c r="T111" s="230">
        <f>S111*H111</f>
        <v>0</v>
      </c>
      <c r="AR111" s="23" t="s">
        <v>229</v>
      </c>
      <c r="AT111" s="23" t="s">
        <v>251</v>
      </c>
      <c r="AU111" s="23" t="s">
        <v>84</v>
      </c>
      <c r="AY111" s="23" t="s">
        <v>188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82</v>
      </c>
      <c r="BK111" s="231">
        <f>ROUND(I111*H111,2)</f>
        <v>0</v>
      </c>
      <c r="BL111" s="23" t="s">
        <v>195</v>
      </c>
      <c r="BM111" s="23" t="s">
        <v>623</v>
      </c>
    </row>
    <row r="112" s="11" customFormat="1">
      <c r="B112" s="232"/>
      <c r="C112" s="233"/>
      <c r="D112" s="234" t="s">
        <v>197</v>
      </c>
      <c r="E112" s="235" t="s">
        <v>21</v>
      </c>
      <c r="F112" s="236" t="s">
        <v>610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197</v>
      </c>
      <c r="AU112" s="242" t="s">
        <v>84</v>
      </c>
      <c r="AV112" s="11" t="s">
        <v>82</v>
      </c>
      <c r="AW112" s="11" t="s">
        <v>37</v>
      </c>
      <c r="AX112" s="11" t="s">
        <v>74</v>
      </c>
      <c r="AY112" s="242" t="s">
        <v>188</v>
      </c>
    </row>
    <row r="113" s="12" customFormat="1">
      <c r="B113" s="243"/>
      <c r="C113" s="244"/>
      <c r="D113" s="234" t="s">
        <v>197</v>
      </c>
      <c r="E113" s="245" t="s">
        <v>21</v>
      </c>
      <c r="F113" s="246" t="s">
        <v>611</v>
      </c>
      <c r="G113" s="244"/>
      <c r="H113" s="247">
        <v>1.4850000000000001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197</v>
      </c>
      <c r="AU113" s="253" t="s">
        <v>84</v>
      </c>
      <c r="AV113" s="12" t="s">
        <v>84</v>
      </c>
      <c r="AW113" s="12" t="s">
        <v>37</v>
      </c>
      <c r="AX113" s="12" t="s">
        <v>82</v>
      </c>
      <c r="AY113" s="253" t="s">
        <v>188</v>
      </c>
    </row>
    <row r="114" s="1" customFormat="1" ht="16.5" customHeight="1">
      <c r="B114" s="45"/>
      <c r="C114" s="220" t="s">
        <v>115</v>
      </c>
      <c r="D114" s="220" t="s">
        <v>190</v>
      </c>
      <c r="E114" s="221" t="s">
        <v>326</v>
      </c>
      <c r="F114" s="222" t="s">
        <v>258</v>
      </c>
      <c r="G114" s="223" t="s">
        <v>259</v>
      </c>
      <c r="H114" s="224">
        <v>1</v>
      </c>
      <c r="I114" s="225"/>
      <c r="J114" s="226">
        <f>ROUND(I114*H114,2)</f>
        <v>0</v>
      </c>
      <c r="K114" s="222" t="s">
        <v>237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195</v>
      </c>
      <c r="AT114" s="23" t="s">
        <v>190</v>
      </c>
      <c r="AU114" s="23" t="s">
        <v>84</v>
      </c>
      <c r="AY114" s="23" t="s">
        <v>188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195</v>
      </c>
      <c r="BM114" s="23" t="s">
        <v>624</v>
      </c>
    </row>
    <row r="115" s="11" customFormat="1">
      <c r="B115" s="232"/>
      <c r="C115" s="233"/>
      <c r="D115" s="234" t="s">
        <v>197</v>
      </c>
      <c r="E115" s="235" t="s">
        <v>21</v>
      </c>
      <c r="F115" s="236" t="s">
        <v>625</v>
      </c>
      <c r="G115" s="233"/>
      <c r="H115" s="235" t="s">
        <v>21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197</v>
      </c>
      <c r="AU115" s="242" t="s">
        <v>84</v>
      </c>
      <c r="AV115" s="11" t="s">
        <v>82</v>
      </c>
      <c r="AW115" s="11" t="s">
        <v>37</v>
      </c>
      <c r="AX115" s="11" t="s">
        <v>74</v>
      </c>
      <c r="AY115" s="242" t="s">
        <v>188</v>
      </c>
    </row>
    <row r="116" s="11" customFormat="1">
      <c r="B116" s="232"/>
      <c r="C116" s="233"/>
      <c r="D116" s="234" t="s">
        <v>197</v>
      </c>
      <c r="E116" s="235" t="s">
        <v>21</v>
      </c>
      <c r="F116" s="236" t="s">
        <v>626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197</v>
      </c>
      <c r="AU116" s="242" t="s">
        <v>84</v>
      </c>
      <c r="AV116" s="11" t="s">
        <v>82</v>
      </c>
      <c r="AW116" s="11" t="s">
        <v>37</v>
      </c>
      <c r="AX116" s="11" t="s">
        <v>74</v>
      </c>
      <c r="AY116" s="242" t="s">
        <v>188</v>
      </c>
    </row>
    <row r="117" s="12" customFormat="1">
      <c r="B117" s="243"/>
      <c r="C117" s="244"/>
      <c r="D117" s="234" t="s">
        <v>197</v>
      </c>
      <c r="E117" s="245" t="s">
        <v>21</v>
      </c>
      <c r="F117" s="246" t="s">
        <v>82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197</v>
      </c>
      <c r="AU117" s="253" t="s">
        <v>84</v>
      </c>
      <c r="AV117" s="12" t="s">
        <v>84</v>
      </c>
      <c r="AW117" s="12" t="s">
        <v>37</v>
      </c>
      <c r="AX117" s="12" t="s">
        <v>82</v>
      </c>
      <c r="AY117" s="253" t="s">
        <v>188</v>
      </c>
    </row>
    <row r="118" s="10" customFormat="1" ht="29.88" customHeight="1">
      <c r="B118" s="204"/>
      <c r="C118" s="205"/>
      <c r="D118" s="206" t="s">
        <v>73</v>
      </c>
      <c r="E118" s="218" t="s">
        <v>296</v>
      </c>
      <c r="F118" s="218" t="s">
        <v>297</v>
      </c>
      <c r="G118" s="205"/>
      <c r="H118" s="205"/>
      <c r="I118" s="208"/>
      <c r="J118" s="219">
        <f>BK118</f>
        <v>0</v>
      </c>
      <c r="K118" s="205"/>
      <c r="L118" s="210"/>
      <c r="M118" s="211"/>
      <c r="N118" s="212"/>
      <c r="O118" s="212"/>
      <c r="P118" s="213">
        <f>SUM(P119:P121)</f>
        <v>0</v>
      </c>
      <c r="Q118" s="212"/>
      <c r="R118" s="213">
        <f>SUM(R119:R121)</f>
        <v>0</v>
      </c>
      <c r="S118" s="212"/>
      <c r="T118" s="214">
        <f>SUM(T119:T121)</f>
        <v>0</v>
      </c>
      <c r="AR118" s="215" t="s">
        <v>82</v>
      </c>
      <c r="AT118" s="216" t="s">
        <v>73</v>
      </c>
      <c r="AU118" s="216" t="s">
        <v>82</v>
      </c>
      <c r="AY118" s="215" t="s">
        <v>188</v>
      </c>
      <c r="BK118" s="217">
        <f>SUM(BK119:BK121)</f>
        <v>0</v>
      </c>
    </row>
    <row r="119" s="1" customFormat="1" ht="25.5" customHeight="1">
      <c r="B119" s="45"/>
      <c r="C119" s="220" t="s">
        <v>118</v>
      </c>
      <c r="D119" s="220" t="s">
        <v>190</v>
      </c>
      <c r="E119" s="221" t="s">
        <v>298</v>
      </c>
      <c r="F119" s="222" t="s">
        <v>299</v>
      </c>
      <c r="G119" s="223" t="s">
        <v>288</v>
      </c>
      <c r="H119" s="224">
        <v>0.74299999999999999</v>
      </c>
      <c r="I119" s="225"/>
      <c r="J119" s="226">
        <f>ROUND(I119*H119,2)</f>
        <v>0</v>
      </c>
      <c r="K119" s="222" t="s">
        <v>194</v>
      </c>
      <c r="L119" s="71"/>
      <c r="M119" s="227" t="s">
        <v>21</v>
      </c>
      <c r="N119" s="228" t="s">
        <v>45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195</v>
      </c>
      <c r="AT119" s="23" t="s">
        <v>190</v>
      </c>
      <c r="AU119" s="23" t="s">
        <v>84</v>
      </c>
      <c r="AY119" s="23" t="s">
        <v>188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82</v>
      </c>
      <c r="BK119" s="231">
        <f>ROUND(I119*H119,2)</f>
        <v>0</v>
      </c>
      <c r="BL119" s="23" t="s">
        <v>195</v>
      </c>
      <c r="BM119" s="23" t="s">
        <v>627</v>
      </c>
    </row>
    <row r="120" s="11" customFormat="1">
      <c r="B120" s="232"/>
      <c r="C120" s="233"/>
      <c r="D120" s="234" t="s">
        <v>197</v>
      </c>
      <c r="E120" s="235" t="s">
        <v>21</v>
      </c>
      <c r="F120" s="236" t="s">
        <v>628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197</v>
      </c>
      <c r="AU120" s="242" t="s">
        <v>84</v>
      </c>
      <c r="AV120" s="11" t="s">
        <v>82</v>
      </c>
      <c r="AW120" s="11" t="s">
        <v>37</v>
      </c>
      <c r="AX120" s="11" t="s">
        <v>74</v>
      </c>
      <c r="AY120" s="242" t="s">
        <v>188</v>
      </c>
    </row>
    <row r="121" s="12" customFormat="1">
      <c r="B121" s="243"/>
      <c r="C121" s="244"/>
      <c r="D121" s="234" t="s">
        <v>197</v>
      </c>
      <c r="E121" s="245" t="s">
        <v>21</v>
      </c>
      <c r="F121" s="246" t="s">
        <v>629</v>
      </c>
      <c r="G121" s="244"/>
      <c r="H121" s="247">
        <v>0.74299999999999999</v>
      </c>
      <c r="I121" s="248"/>
      <c r="J121" s="244"/>
      <c r="K121" s="244"/>
      <c r="L121" s="249"/>
      <c r="M121" s="264"/>
      <c r="N121" s="265"/>
      <c r="O121" s="265"/>
      <c r="P121" s="265"/>
      <c r="Q121" s="265"/>
      <c r="R121" s="265"/>
      <c r="S121" s="265"/>
      <c r="T121" s="266"/>
      <c r="AT121" s="253" t="s">
        <v>197</v>
      </c>
      <c r="AU121" s="253" t="s">
        <v>84</v>
      </c>
      <c r="AV121" s="12" t="s">
        <v>84</v>
      </c>
      <c r="AW121" s="12" t="s">
        <v>37</v>
      </c>
      <c r="AX121" s="12" t="s">
        <v>82</v>
      </c>
      <c r="AY121" s="253" t="s">
        <v>188</v>
      </c>
    </row>
    <row r="122" s="1" customFormat="1" ht="6.96" customHeight="1">
      <c r="B122" s="66"/>
      <c r="C122" s="67"/>
      <c r="D122" s="67"/>
      <c r="E122" s="67"/>
      <c r="F122" s="67"/>
      <c r="G122" s="67"/>
      <c r="H122" s="67"/>
      <c r="I122" s="165"/>
      <c r="J122" s="67"/>
      <c r="K122" s="67"/>
      <c r="L122" s="71"/>
    </row>
  </sheetData>
  <sheetProtection sheet="1" autoFilter="0" formatColumns="0" formatRows="0" objects="1" scenarios="1" spinCount="100000" saltValue="d+xZGRMl290mywHPBmPrTLAOa5v/3Af+4m9rX6O1mSNOayVUnZMBqzPzKJwKI/Eo7dDEXvQJ722Cf/DaVciZKg==" hashValue="aq283jRweY7YZm4p8sxGywZP+xukTOhvAQ+3gyV5D/mdb84fEVWkBqEBULgnXTpi5Q+FTbA/xvCPOlhnHNAhvw==" algorithmName="SHA-512" password="CC35"/>
  <autoFilter ref="C78:K121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630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ROUND(SUM(BE79:BE112), 2)</f>
        <v>0</v>
      </c>
      <c r="G30" s="46"/>
      <c r="H30" s="46"/>
      <c r="I30" s="157">
        <v>0.20999999999999999</v>
      </c>
      <c r="J30" s="156">
        <f>ROUND(ROUND((SUM(BE79:BE112)),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ROUND(SUM(BF79:BF112), 2)</f>
        <v>0</v>
      </c>
      <c r="G31" s="46"/>
      <c r="H31" s="46"/>
      <c r="I31" s="157">
        <v>0.14999999999999999</v>
      </c>
      <c r="J31" s="156">
        <f>ROUND(ROUND((SUM(BF79:BF112)),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ROUND(SUM(BG79:BG112),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ROUND(SUM(BH79:BH112),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ROUND(SUM(BI79:BI112),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22 - Vyvýšený záhon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171</v>
      </c>
      <c r="E59" s="186"/>
      <c r="F59" s="186"/>
      <c r="G59" s="186"/>
      <c r="H59" s="186"/>
      <c r="I59" s="187"/>
      <c r="J59" s="188">
        <f>J109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22 - Vyvýšený záhon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0.626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P81+P109</f>
        <v>0</v>
      </c>
      <c r="Q80" s="212"/>
      <c r="R80" s="213">
        <f>R81+R109</f>
        <v>0.626</v>
      </c>
      <c r="S80" s="212"/>
      <c r="T80" s="214">
        <f>T81+T109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BK81+BK109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SUM(P82:P108)</f>
        <v>0</v>
      </c>
      <c r="Q81" s="212"/>
      <c r="R81" s="213">
        <f>SUM(R82:R108)</f>
        <v>0.626</v>
      </c>
      <c r="S81" s="212"/>
      <c r="T81" s="214">
        <f>SUM(T82:T108)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SUM(BK82:BK108)</f>
        <v>0</v>
      </c>
    </row>
    <row r="82" s="1" customFormat="1" ht="25.5" customHeight="1">
      <c r="B82" s="45"/>
      <c r="C82" s="220" t="s">
        <v>82</v>
      </c>
      <c r="D82" s="220" t="s">
        <v>190</v>
      </c>
      <c r="E82" s="221" t="s">
        <v>209</v>
      </c>
      <c r="F82" s="222" t="s">
        <v>210</v>
      </c>
      <c r="G82" s="223" t="s">
        <v>211</v>
      </c>
      <c r="H82" s="224">
        <v>3.1299999999999999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631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632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633</v>
      </c>
      <c r="G84" s="244"/>
      <c r="H84" s="247">
        <v>3.1299999999999999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38.25" customHeight="1">
      <c r="B85" s="45"/>
      <c r="C85" s="220" t="s">
        <v>84</v>
      </c>
      <c r="D85" s="220" t="s">
        <v>190</v>
      </c>
      <c r="E85" s="221" t="s">
        <v>216</v>
      </c>
      <c r="F85" s="222" t="s">
        <v>217</v>
      </c>
      <c r="G85" s="223" t="s">
        <v>211</v>
      </c>
      <c r="H85" s="224">
        <v>3.1299999999999999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634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632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633</v>
      </c>
      <c r="G87" s="244"/>
      <c r="H87" s="247">
        <v>3.1299999999999999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38.25" customHeight="1">
      <c r="B88" s="45"/>
      <c r="C88" s="220" t="s">
        <v>205</v>
      </c>
      <c r="D88" s="220" t="s">
        <v>190</v>
      </c>
      <c r="E88" s="221" t="s">
        <v>225</v>
      </c>
      <c r="F88" s="222" t="s">
        <v>226</v>
      </c>
      <c r="G88" s="223" t="s">
        <v>193</v>
      </c>
      <c r="H88" s="224">
        <v>31.300000000000001</v>
      </c>
      <c r="I88" s="225"/>
      <c r="J88" s="226">
        <f>ROUND(I88*H88,2)</f>
        <v>0</v>
      </c>
      <c r="K88" s="222" t="s">
        <v>194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195</v>
      </c>
      <c r="AT88" s="23" t="s">
        <v>190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635</v>
      </c>
    </row>
    <row r="89" s="11" customFormat="1">
      <c r="B89" s="232"/>
      <c r="C89" s="233"/>
      <c r="D89" s="234" t="s">
        <v>197</v>
      </c>
      <c r="E89" s="235" t="s">
        <v>21</v>
      </c>
      <c r="F89" s="236" t="s">
        <v>632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197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188</v>
      </c>
    </row>
    <row r="90" s="12" customFormat="1">
      <c r="B90" s="243"/>
      <c r="C90" s="244"/>
      <c r="D90" s="234" t="s">
        <v>197</v>
      </c>
      <c r="E90" s="245" t="s">
        <v>21</v>
      </c>
      <c r="F90" s="246" t="s">
        <v>636</v>
      </c>
      <c r="G90" s="244"/>
      <c r="H90" s="247">
        <v>31.300000000000001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197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188</v>
      </c>
    </row>
    <row r="91" s="1" customFormat="1" ht="25.5" customHeight="1">
      <c r="B91" s="45"/>
      <c r="C91" s="220" t="s">
        <v>195</v>
      </c>
      <c r="D91" s="220" t="s">
        <v>190</v>
      </c>
      <c r="E91" s="221" t="s">
        <v>230</v>
      </c>
      <c r="F91" s="222" t="s">
        <v>231</v>
      </c>
      <c r="G91" s="223" t="s">
        <v>193</v>
      </c>
      <c r="H91" s="224">
        <v>34.299999999999997</v>
      </c>
      <c r="I91" s="225"/>
      <c r="J91" s="226">
        <f>ROUND(I91*H91,2)</f>
        <v>0</v>
      </c>
      <c r="K91" s="222" t="s">
        <v>194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637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239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638</v>
      </c>
      <c r="G93" s="244"/>
      <c r="H93" s="247">
        <v>34.299999999999997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188</v>
      </c>
    </row>
    <row r="94" s="1" customFormat="1" ht="16.5" customHeight="1">
      <c r="B94" s="45"/>
      <c r="C94" s="254" t="s">
        <v>215</v>
      </c>
      <c r="D94" s="254" t="s">
        <v>251</v>
      </c>
      <c r="E94" s="255" t="s">
        <v>235</v>
      </c>
      <c r="F94" s="256" t="s">
        <v>236</v>
      </c>
      <c r="G94" s="257" t="s">
        <v>193</v>
      </c>
      <c r="H94" s="258">
        <v>41.159999999999997</v>
      </c>
      <c r="I94" s="259"/>
      <c r="J94" s="260">
        <f>ROUND(I94*H94,2)</f>
        <v>0</v>
      </c>
      <c r="K94" s="256" t="s">
        <v>237</v>
      </c>
      <c r="L94" s="261"/>
      <c r="M94" s="262" t="s">
        <v>21</v>
      </c>
      <c r="N94" s="263" t="s">
        <v>45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229</v>
      </c>
      <c r="AT94" s="23" t="s">
        <v>251</v>
      </c>
      <c r="AU94" s="23" t="s">
        <v>84</v>
      </c>
      <c r="AY94" s="23" t="s">
        <v>188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195</v>
      </c>
      <c r="BM94" s="23" t="s">
        <v>639</v>
      </c>
    </row>
    <row r="95" s="11" customFormat="1">
      <c r="B95" s="232"/>
      <c r="C95" s="233"/>
      <c r="D95" s="234" t="s">
        <v>197</v>
      </c>
      <c r="E95" s="235" t="s">
        <v>21</v>
      </c>
      <c r="F95" s="236" t="s">
        <v>239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197</v>
      </c>
      <c r="AU95" s="242" t="s">
        <v>84</v>
      </c>
      <c r="AV95" s="11" t="s">
        <v>82</v>
      </c>
      <c r="AW95" s="11" t="s">
        <v>37</v>
      </c>
      <c r="AX95" s="11" t="s">
        <v>74</v>
      </c>
      <c r="AY95" s="242" t="s">
        <v>188</v>
      </c>
    </row>
    <row r="96" s="12" customFormat="1">
      <c r="B96" s="243"/>
      <c r="C96" s="244"/>
      <c r="D96" s="234" t="s">
        <v>197</v>
      </c>
      <c r="E96" s="245" t="s">
        <v>21</v>
      </c>
      <c r="F96" s="246" t="s">
        <v>640</v>
      </c>
      <c r="G96" s="244"/>
      <c r="H96" s="247">
        <v>41.159999999999997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197</v>
      </c>
      <c r="AU96" s="253" t="s">
        <v>84</v>
      </c>
      <c r="AV96" s="12" t="s">
        <v>84</v>
      </c>
      <c r="AW96" s="12" t="s">
        <v>37</v>
      </c>
      <c r="AX96" s="12" t="s">
        <v>82</v>
      </c>
      <c r="AY96" s="253" t="s">
        <v>188</v>
      </c>
    </row>
    <row r="97" s="1" customFormat="1" ht="16.5" customHeight="1">
      <c r="B97" s="45"/>
      <c r="C97" s="254" t="s">
        <v>219</v>
      </c>
      <c r="D97" s="254" t="s">
        <v>251</v>
      </c>
      <c r="E97" s="255" t="s">
        <v>241</v>
      </c>
      <c r="F97" s="256" t="s">
        <v>242</v>
      </c>
      <c r="G97" s="257" t="s">
        <v>243</v>
      </c>
      <c r="H97" s="258">
        <v>137.19999999999999</v>
      </c>
      <c r="I97" s="259"/>
      <c r="J97" s="260">
        <f>ROUND(I97*H97,2)</f>
        <v>0</v>
      </c>
      <c r="K97" s="256" t="s">
        <v>553</v>
      </c>
      <c r="L97" s="261"/>
      <c r="M97" s="262" t="s">
        <v>21</v>
      </c>
      <c r="N97" s="263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229</v>
      </c>
      <c r="AT97" s="23" t="s">
        <v>251</v>
      </c>
      <c r="AU97" s="23" t="s">
        <v>84</v>
      </c>
      <c r="AY97" s="23" t="s">
        <v>188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195</v>
      </c>
      <c r="BM97" s="23" t="s">
        <v>641</v>
      </c>
    </row>
    <row r="98" s="12" customFormat="1">
      <c r="B98" s="243"/>
      <c r="C98" s="244"/>
      <c r="D98" s="234" t="s">
        <v>197</v>
      </c>
      <c r="E98" s="245" t="s">
        <v>21</v>
      </c>
      <c r="F98" s="246" t="s">
        <v>642</v>
      </c>
      <c r="G98" s="244"/>
      <c r="H98" s="247">
        <v>137.19999999999999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197</v>
      </c>
      <c r="AU98" s="253" t="s">
        <v>84</v>
      </c>
      <c r="AV98" s="12" t="s">
        <v>84</v>
      </c>
      <c r="AW98" s="12" t="s">
        <v>37</v>
      </c>
      <c r="AX98" s="12" t="s">
        <v>82</v>
      </c>
      <c r="AY98" s="253" t="s">
        <v>188</v>
      </c>
    </row>
    <row r="99" s="1" customFormat="1" ht="25.5" customHeight="1">
      <c r="B99" s="45"/>
      <c r="C99" s="220" t="s">
        <v>224</v>
      </c>
      <c r="D99" s="220" t="s">
        <v>190</v>
      </c>
      <c r="E99" s="221" t="s">
        <v>246</v>
      </c>
      <c r="F99" s="222" t="s">
        <v>247</v>
      </c>
      <c r="G99" s="223" t="s">
        <v>193</v>
      </c>
      <c r="H99" s="224">
        <v>31.300000000000001</v>
      </c>
      <c r="I99" s="225"/>
      <c r="J99" s="226">
        <f>ROUND(I99*H99,2)</f>
        <v>0</v>
      </c>
      <c r="K99" s="222" t="s">
        <v>194</v>
      </c>
      <c r="L99" s="71"/>
      <c r="M99" s="227" t="s">
        <v>21</v>
      </c>
      <c r="N99" s="228" t="s">
        <v>45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195</v>
      </c>
      <c r="AT99" s="23" t="s">
        <v>190</v>
      </c>
      <c r="AU99" s="23" t="s">
        <v>84</v>
      </c>
      <c r="AY99" s="23" t="s">
        <v>188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82</v>
      </c>
      <c r="BK99" s="231">
        <f>ROUND(I99*H99,2)</f>
        <v>0</v>
      </c>
      <c r="BL99" s="23" t="s">
        <v>195</v>
      </c>
      <c r="BM99" s="23" t="s">
        <v>643</v>
      </c>
    </row>
    <row r="100" s="11" customFormat="1">
      <c r="B100" s="232"/>
      <c r="C100" s="233"/>
      <c r="D100" s="234" t="s">
        <v>197</v>
      </c>
      <c r="E100" s="235" t="s">
        <v>21</v>
      </c>
      <c r="F100" s="236" t="s">
        <v>632</v>
      </c>
      <c r="G100" s="233"/>
      <c r="H100" s="235" t="s">
        <v>21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197</v>
      </c>
      <c r="AU100" s="242" t="s">
        <v>84</v>
      </c>
      <c r="AV100" s="11" t="s">
        <v>82</v>
      </c>
      <c r="AW100" s="11" t="s">
        <v>37</v>
      </c>
      <c r="AX100" s="11" t="s">
        <v>74</v>
      </c>
      <c r="AY100" s="242" t="s">
        <v>188</v>
      </c>
    </row>
    <row r="101" s="12" customFormat="1">
      <c r="B101" s="243"/>
      <c r="C101" s="244"/>
      <c r="D101" s="234" t="s">
        <v>197</v>
      </c>
      <c r="E101" s="245" t="s">
        <v>21</v>
      </c>
      <c r="F101" s="246" t="s">
        <v>636</v>
      </c>
      <c r="G101" s="244"/>
      <c r="H101" s="247">
        <v>31.300000000000001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197</v>
      </c>
      <c r="AU101" s="253" t="s">
        <v>84</v>
      </c>
      <c r="AV101" s="12" t="s">
        <v>84</v>
      </c>
      <c r="AW101" s="12" t="s">
        <v>37</v>
      </c>
      <c r="AX101" s="12" t="s">
        <v>82</v>
      </c>
      <c r="AY101" s="253" t="s">
        <v>188</v>
      </c>
    </row>
    <row r="102" s="1" customFormat="1" ht="16.5" customHeight="1">
      <c r="B102" s="45"/>
      <c r="C102" s="254" t="s">
        <v>229</v>
      </c>
      <c r="D102" s="254" t="s">
        <v>251</v>
      </c>
      <c r="E102" s="255" t="s">
        <v>252</v>
      </c>
      <c r="F102" s="256" t="s">
        <v>253</v>
      </c>
      <c r="G102" s="257" t="s">
        <v>211</v>
      </c>
      <c r="H102" s="258">
        <v>3.1299999999999999</v>
      </c>
      <c r="I102" s="259"/>
      <c r="J102" s="260">
        <f>ROUND(I102*H102,2)</f>
        <v>0</v>
      </c>
      <c r="K102" s="256" t="s">
        <v>194</v>
      </c>
      <c r="L102" s="261"/>
      <c r="M102" s="262" t="s">
        <v>21</v>
      </c>
      <c r="N102" s="263" t="s">
        <v>45</v>
      </c>
      <c r="O102" s="46"/>
      <c r="P102" s="229">
        <f>O102*H102</f>
        <v>0</v>
      </c>
      <c r="Q102" s="229">
        <v>0.20000000000000001</v>
      </c>
      <c r="R102" s="229">
        <f>Q102*H102</f>
        <v>0.626</v>
      </c>
      <c r="S102" s="229">
        <v>0</v>
      </c>
      <c r="T102" s="230">
        <f>S102*H102</f>
        <v>0</v>
      </c>
      <c r="AR102" s="23" t="s">
        <v>229</v>
      </c>
      <c r="AT102" s="23" t="s">
        <v>251</v>
      </c>
      <c r="AU102" s="23" t="s">
        <v>84</v>
      </c>
      <c r="AY102" s="23" t="s">
        <v>188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195</v>
      </c>
      <c r="BM102" s="23" t="s">
        <v>644</v>
      </c>
    </row>
    <row r="103" s="11" customFormat="1">
      <c r="B103" s="232"/>
      <c r="C103" s="233"/>
      <c r="D103" s="234" t="s">
        <v>197</v>
      </c>
      <c r="E103" s="235" t="s">
        <v>21</v>
      </c>
      <c r="F103" s="236" t="s">
        <v>632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197</v>
      </c>
      <c r="AU103" s="242" t="s">
        <v>84</v>
      </c>
      <c r="AV103" s="11" t="s">
        <v>82</v>
      </c>
      <c r="AW103" s="11" t="s">
        <v>37</v>
      </c>
      <c r="AX103" s="11" t="s">
        <v>74</v>
      </c>
      <c r="AY103" s="242" t="s">
        <v>188</v>
      </c>
    </row>
    <row r="104" s="12" customFormat="1">
      <c r="B104" s="243"/>
      <c r="C104" s="244"/>
      <c r="D104" s="234" t="s">
        <v>197</v>
      </c>
      <c r="E104" s="245" t="s">
        <v>21</v>
      </c>
      <c r="F104" s="246" t="s">
        <v>633</v>
      </c>
      <c r="G104" s="244"/>
      <c r="H104" s="247">
        <v>3.1299999999999999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197</v>
      </c>
      <c r="AU104" s="253" t="s">
        <v>84</v>
      </c>
      <c r="AV104" s="12" t="s">
        <v>84</v>
      </c>
      <c r="AW104" s="12" t="s">
        <v>37</v>
      </c>
      <c r="AX104" s="12" t="s">
        <v>82</v>
      </c>
      <c r="AY104" s="253" t="s">
        <v>188</v>
      </c>
    </row>
    <row r="105" s="1" customFormat="1" ht="16.5" customHeight="1">
      <c r="B105" s="45"/>
      <c r="C105" s="220" t="s">
        <v>234</v>
      </c>
      <c r="D105" s="220" t="s">
        <v>190</v>
      </c>
      <c r="E105" s="221" t="s">
        <v>326</v>
      </c>
      <c r="F105" s="222" t="s">
        <v>645</v>
      </c>
      <c r="G105" s="223" t="s">
        <v>243</v>
      </c>
      <c r="H105" s="224">
        <v>3</v>
      </c>
      <c r="I105" s="225"/>
      <c r="J105" s="226">
        <f>ROUND(I105*H105,2)</f>
        <v>0</v>
      </c>
      <c r="K105" s="222" t="s">
        <v>237</v>
      </c>
      <c r="L105" s="71"/>
      <c r="M105" s="227" t="s">
        <v>21</v>
      </c>
      <c r="N105" s="228" t="s">
        <v>45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195</v>
      </c>
      <c r="AT105" s="23" t="s">
        <v>190</v>
      </c>
      <c r="AU105" s="23" t="s">
        <v>84</v>
      </c>
      <c r="AY105" s="23" t="s">
        <v>188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195</v>
      </c>
      <c r="BM105" s="23" t="s">
        <v>646</v>
      </c>
    </row>
    <row r="106" s="11" customFormat="1">
      <c r="B106" s="232"/>
      <c r="C106" s="233"/>
      <c r="D106" s="234" t="s">
        <v>197</v>
      </c>
      <c r="E106" s="235" t="s">
        <v>21</v>
      </c>
      <c r="F106" s="236" t="s">
        <v>647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197</v>
      </c>
      <c r="AU106" s="242" t="s">
        <v>84</v>
      </c>
      <c r="AV106" s="11" t="s">
        <v>82</v>
      </c>
      <c r="AW106" s="11" t="s">
        <v>37</v>
      </c>
      <c r="AX106" s="11" t="s">
        <v>74</v>
      </c>
      <c r="AY106" s="242" t="s">
        <v>188</v>
      </c>
    </row>
    <row r="107" s="11" customFormat="1">
      <c r="B107" s="232"/>
      <c r="C107" s="233"/>
      <c r="D107" s="234" t="s">
        <v>197</v>
      </c>
      <c r="E107" s="235" t="s">
        <v>21</v>
      </c>
      <c r="F107" s="236" t="s">
        <v>648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197</v>
      </c>
      <c r="AU107" s="242" t="s">
        <v>84</v>
      </c>
      <c r="AV107" s="11" t="s">
        <v>82</v>
      </c>
      <c r="AW107" s="11" t="s">
        <v>37</v>
      </c>
      <c r="AX107" s="11" t="s">
        <v>74</v>
      </c>
      <c r="AY107" s="242" t="s">
        <v>188</v>
      </c>
    </row>
    <row r="108" s="12" customFormat="1">
      <c r="B108" s="243"/>
      <c r="C108" s="244"/>
      <c r="D108" s="234" t="s">
        <v>197</v>
      </c>
      <c r="E108" s="245" t="s">
        <v>21</v>
      </c>
      <c r="F108" s="246" t="s">
        <v>205</v>
      </c>
      <c r="G108" s="244"/>
      <c r="H108" s="247">
        <v>3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197</v>
      </c>
      <c r="AU108" s="253" t="s">
        <v>84</v>
      </c>
      <c r="AV108" s="12" t="s">
        <v>84</v>
      </c>
      <c r="AW108" s="12" t="s">
        <v>37</v>
      </c>
      <c r="AX108" s="12" t="s">
        <v>82</v>
      </c>
      <c r="AY108" s="253" t="s">
        <v>188</v>
      </c>
    </row>
    <row r="109" s="10" customFormat="1" ht="29.88" customHeight="1">
      <c r="B109" s="204"/>
      <c r="C109" s="205"/>
      <c r="D109" s="206" t="s">
        <v>73</v>
      </c>
      <c r="E109" s="218" t="s">
        <v>296</v>
      </c>
      <c r="F109" s="218" t="s">
        <v>297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0</v>
      </c>
      <c r="S109" s="212"/>
      <c r="T109" s="214">
        <f>SUM(T110:T112)</f>
        <v>0</v>
      </c>
      <c r="AR109" s="215" t="s">
        <v>82</v>
      </c>
      <c r="AT109" s="216" t="s">
        <v>73</v>
      </c>
      <c r="AU109" s="216" t="s">
        <v>82</v>
      </c>
      <c r="AY109" s="215" t="s">
        <v>188</v>
      </c>
      <c r="BK109" s="217">
        <f>SUM(BK110:BK112)</f>
        <v>0</v>
      </c>
    </row>
    <row r="110" s="1" customFormat="1" ht="25.5" customHeight="1">
      <c r="B110" s="45"/>
      <c r="C110" s="220" t="s">
        <v>109</v>
      </c>
      <c r="D110" s="220" t="s">
        <v>190</v>
      </c>
      <c r="E110" s="221" t="s">
        <v>298</v>
      </c>
      <c r="F110" s="222" t="s">
        <v>299</v>
      </c>
      <c r="G110" s="223" t="s">
        <v>288</v>
      </c>
      <c r="H110" s="224">
        <v>1.565</v>
      </c>
      <c r="I110" s="225"/>
      <c r="J110" s="226">
        <f>ROUND(I110*H110,2)</f>
        <v>0</v>
      </c>
      <c r="K110" s="222" t="s">
        <v>194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195</v>
      </c>
      <c r="AT110" s="23" t="s">
        <v>190</v>
      </c>
      <c r="AU110" s="23" t="s">
        <v>84</v>
      </c>
      <c r="AY110" s="23" t="s">
        <v>188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82</v>
      </c>
      <c r="BK110" s="231">
        <f>ROUND(I110*H110,2)</f>
        <v>0</v>
      </c>
      <c r="BL110" s="23" t="s">
        <v>195</v>
      </c>
      <c r="BM110" s="23" t="s">
        <v>649</v>
      </c>
    </row>
    <row r="111" s="11" customFormat="1">
      <c r="B111" s="232"/>
      <c r="C111" s="233"/>
      <c r="D111" s="234" t="s">
        <v>197</v>
      </c>
      <c r="E111" s="235" t="s">
        <v>21</v>
      </c>
      <c r="F111" s="236" t="s">
        <v>628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197</v>
      </c>
      <c r="AU111" s="242" t="s">
        <v>84</v>
      </c>
      <c r="AV111" s="11" t="s">
        <v>82</v>
      </c>
      <c r="AW111" s="11" t="s">
        <v>37</v>
      </c>
      <c r="AX111" s="11" t="s">
        <v>74</v>
      </c>
      <c r="AY111" s="242" t="s">
        <v>188</v>
      </c>
    </row>
    <row r="112" s="12" customFormat="1">
      <c r="B112" s="243"/>
      <c r="C112" s="244"/>
      <c r="D112" s="234" t="s">
        <v>197</v>
      </c>
      <c r="E112" s="245" t="s">
        <v>21</v>
      </c>
      <c r="F112" s="246" t="s">
        <v>650</v>
      </c>
      <c r="G112" s="244"/>
      <c r="H112" s="247">
        <v>1.565</v>
      </c>
      <c r="I112" s="248"/>
      <c r="J112" s="244"/>
      <c r="K112" s="244"/>
      <c r="L112" s="249"/>
      <c r="M112" s="264"/>
      <c r="N112" s="265"/>
      <c r="O112" s="265"/>
      <c r="P112" s="265"/>
      <c r="Q112" s="265"/>
      <c r="R112" s="265"/>
      <c r="S112" s="265"/>
      <c r="T112" s="266"/>
      <c r="AT112" s="253" t="s">
        <v>197</v>
      </c>
      <c r="AU112" s="253" t="s">
        <v>84</v>
      </c>
      <c r="AV112" s="12" t="s">
        <v>84</v>
      </c>
      <c r="AW112" s="12" t="s">
        <v>37</v>
      </c>
      <c r="AX112" s="12" t="s">
        <v>82</v>
      </c>
      <c r="AY112" s="253" t="s">
        <v>188</v>
      </c>
    </row>
    <row r="113" s="1" customFormat="1" ht="6.96" customHeight="1">
      <c r="B113" s="66"/>
      <c r="C113" s="67"/>
      <c r="D113" s="67"/>
      <c r="E113" s="67"/>
      <c r="F113" s="67"/>
      <c r="G113" s="67"/>
      <c r="H113" s="67"/>
      <c r="I113" s="165"/>
      <c r="J113" s="67"/>
      <c r="K113" s="67"/>
      <c r="L113" s="71"/>
    </row>
  </sheetData>
  <sheetProtection sheet="1" autoFilter="0" formatColumns="0" formatRows="0" objects="1" scenarios="1" spinCount="100000" saltValue="VRi+W9Czw2oydVOg1EUBpzlGozHuGuESsXO/EGNzeIUpeERchmRJfbw9iye3jhjEvhZhnB++G7t3+hp9e/U1kg==" hashValue="8n8jvJUgJiZ24YUSaQN/MXdftshtcddArj/Wsi9whUveR3tIQ04PRyCbJsPljVsLGkRwAuNKUTTULzU1MAWv2w==" algorithmName="SHA-512" password="CC35"/>
  <autoFilter ref="C78:K112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148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651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ROUND(SUM(BE84:BE177), 2)</f>
        <v>0</v>
      </c>
      <c r="G30" s="46"/>
      <c r="H30" s="46"/>
      <c r="I30" s="157">
        <v>0.20999999999999999</v>
      </c>
      <c r="J30" s="156">
        <f>ROUND(ROUND((SUM(BE84:BE177)),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ROUND(SUM(BF84:BF177), 2)</f>
        <v>0</v>
      </c>
      <c r="G31" s="46"/>
      <c r="H31" s="46"/>
      <c r="I31" s="157">
        <v>0.14999999999999999</v>
      </c>
      <c r="J31" s="156">
        <f>ROUND(ROUND((SUM(BF84:BF177)),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ROUND(SUM(BG84:BG177),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ROUND(SUM(BH84:BH177),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ROUND(SUM(BI84:BI177),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23 - Bourání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652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653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654</v>
      </c>
      <c r="E59" s="186"/>
      <c r="F59" s="186"/>
      <c r="G59" s="186"/>
      <c r="H59" s="186"/>
      <c r="I59" s="187"/>
      <c r="J59" s="188">
        <f>J91</f>
        <v>0</v>
      </c>
      <c r="K59" s="189"/>
    </row>
    <row r="60" s="8" customFormat="1" ht="19.92" customHeight="1">
      <c r="B60" s="183"/>
      <c r="C60" s="184"/>
      <c r="D60" s="185" t="s">
        <v>655</v>
      </c>
      <c r="E60" s="186"/>
      <c r="F60" s="186"/>
      <c r="G60" s="186"/>
      <c r="H60" s="186"/>
      <c r="I60" s="187"/>
      <c r="J60" s="188">
        <f>J117</f>
        <v>0</v>
      </c>
      <c r="K60" s="189"/>
    </row>
    <row r="61" s="8" customFormat="1" ht="19.92" customHeight="1">
      <c r="B61" s="183"/>
      <c r="C61" s="184"/>
      <c r="D61" s="185" t="s">
        <v>656</v>
      </c>
      <c r="E61" s="186"/>
      <c r="F61" s="186"/>
      <c r="G61" s="186"/>
      <c r="H61" s="186"/>
      <c r="I61" s="187"/>
      <c r="J61" s="188">
        <f>J122</f>
        <v>0</v>
      </c>
      <c r="K61" s="189"/>
    </row>
    <row r="62" s="8" customFormat="1" ht="19.92" customHeight="1">
      <c r="B62" s="183"/>
      <c r="C62" s="184"/>
      <c r="D62" s="185" t="s">
        <v>657</v>
      </c>
      <c r="E62" s="186"/>
      <c r="F62" s="186"/>
      <c r="G62" s="186"/>
      <c r="H62" s="186"/>
      <c r="I62" s="187"/>
      <c r="J62" s="188">
        <f>J127</f>
        <v>0</v>
      </c>
      <c r="K62" s="189"/>
    </row>
    <row r="63" s="8" customFormat="1" ht="19.92" customHeight="1">
      <c r="B63" s="183"/>
      <c r="C63" s="184"/>
      <c r="D63" s="185" t="s">
        <v>658</v>
      </c>
      <c r="E63" s="186"/>
      <c r="F63" s="186"/>
      <c r="G63" s="186"/>
      <c r="H63" s="186"/>
      <c r="I63" s="187"/>
      <c r="J63" s="188">
        <f>J132</f>
        <v>0</v>
      </c>
      <c r="K63" s="189"/>
    </row>
    <row r="64" s="8" customFormat="1" ht="19.92" customHeight="1">
      <c r="B64" s="183"/>
      <c r="C64" s="184"/>
      <c r="D64" s="185" t="s">
        <v>659</v>
      </c>
      <c r="E64" s="186"/>
      <c r="F64" s="186"/>
      <c r="G64" s="186"/>
      <c r="H64" s="186"/>
      <c r="I64" s="187"/>
      <c r="J64" s="188">
        <f>J137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172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Rekonstrukce zahrady mateřské školky, Tarnavova 18, Ostrava-Zábřeh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161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23 - Bourání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Ul. Tarnavova 3020/18 Ostrava-Zábřeh</v>
      </c>
      <c r="G78" s="73"/>
      <c r="H78" s="73"/>
      <c r="I78" s="193" t="s">
        <v>25</v>
      </c>
      <c r="J78" s="84" t="str">
        <f>IF(J12="","",J12)</f>
        <v>1. 12. 2018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 xml:space="preserve">MŠ Ostrava Zábřeh, za školou 1, přízp. organizace </v>
      </c>
      <c r="G80" s="73"/>
      <c r="H80" s="73"/>
      <c r="I80" s="193" t="s">
        <v>34</v>
      </c>
      <c r="J80" s="192" t="str">
        <f>E21</f>
        <v>Ing. Dagmar Rudolfová, Ing. Miroslava Najman</v>
      </c>
      <c r="K80" s="73"/>
      <c r="L80" s="71"/>
    </row>
    <row r="81" s="1" customFormat="1" ht="14.4" customHeight="1">
      <c r="B81" s="45"/>
      <c r="C81" s="75" t="s">
        <v>32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173</v>
      </c>
      <c r="D83" s="196" t="s">
        <v>59</v>
      </c>
      <c r="E83" s="196" t="s">
        <v>55</v>
      </c>
      <c r="F83" s="196" t="s">
        <v>174</v>
      </c>
      <c r="G83" s="196" t="s">
        <v>175</v>
      </c>
      <c r="H83" s="196" t="s">
        <v>176</v>
      </c>
      <c r="I83" s="197" t="s">
        <v>177</v>
      </c>
      <c r="J83" s="196" t="s">
        <v>165</v>
      </c>
      <c r="K83" s="198" t="s">
        <v>178</v>
      </c>
      <c r="L83" s="199"/>
      <c r="M83" s="101" t="s">
        <v>179</v>
      </c>
      <c r="N83" s="102" t="s">
        <v>44</v>
      </c>
      <c r="O83" s="102" t="s">
        <v>180</v>
      </c>
      <c r="P83" s="102" t="s">
        <v>181</v>
      </c>
      <c r="Q83" s="102" t="s">
        <v>182</v>
      </c>
      <c r="R83" s="102" t="s">
        <v>183</v>
      </c>
      <c r="S83" s="102" t="s">
        <v>184</v>
      </c>
      <c r="T83" s="103" t="s">
        <v>185</v>
      </c>
    </row>
    <row r="84" s="1" customFormat="1" ht="29.28" customHeight="1">
      <c r="B84" s="45"/>
      <c r="C84" s="107" t="s">
        <v>166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7.0982310000000002</v>
      </c>
      <c r="S84" s="105"/>
      <c r="T84" s="202">
        <f>T85</f>
        <v>7.3581279999999998</v>
      </c>
      <c r="AT84" s="23" t="s">
        <v>73</v>
      </c>
      <c r="AU84" s="23" t="s">
        <v>167</v>
      </c>
      <c r="BK84" s="203">
        <f>BK85</f>
        <v>0</v>
      </c>
    </row>
    <row r="85" s="10" customFormat="1" ht="37.44001" customHeight="1">
      <c r="B85" s="204"/>
      <c r="C85" s="205"/>
      <c r="D85" s="206" t="s">
        <v>73</v>
      </c>
      <c r="E85" s="207" t="s">
        <v>186</v>
      </c>
      <c r="F85" s="207" t="s">
        <v>186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P86+P91+P117+P122+P127+P132+P137</f>
        <v>0</v>
      </c>
      <c r="Q85" s="212"/>
      <c r="R85" s="213">
        <f>R86+R91+R117+R122+R127+R132+R137</f>
        <v>7.0982310000000002</v>
      </c>
      <c r="S85" s="212"/>
      <c r="T85" s="214">
        <f>T86+T91+T117+T122+T127+T132+T137</f>
        <v>7.3581279999999998</v>
      </c>
      <c r="AR85" s="215" t="s">
        <v>82</v>
      </c>
      <c r="AT85" s="216" t="s">
        <v>73</v>
      </c>
      <c r="AU85" s="216" t="s">
        <v>74</v>
      </c>
      <c r="AY85" s="215" t="s">
        <v>188</v>
      </c>
      <c r="BK85" s="217">
        <f>BK86+BK91+BK117+BK122+BK127+BK132+BK137</f>
        <v>0</v>
      </c>
    </row>
    <row r="86" s="10" customFormat="1" ht="19.92" customHeight="1">
      <c r="B86" s="204"/>
      <c r="C86" s="205"/>
      <c r="D86" s="206" t="s">
        <v>73</v>
      </c>
      <c r="E86" s="218" t="s">
        <v>224</v>
      </c>
      <c r="F86" s="218" t="s">
        <v>660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SUM(P87:P90)</f>
        <v>0</v>
      </c>
      <c r="Q86" s="212"/>
      <c r="R86" s="213">
        <f>SUM(R87:R90)</f>
        <v>0</v>
      </c>
      <c r="S86" s="212"/>
      <c r="T86" s="214">
        <f>SUM(T87:T90)</f>
        <v>0</v>
      </c>
      <c r="AR86" s="215" t="s">
        <v>82</v>
      </c>
      <c r="AT86" s="216" t="s">
        <v>73</v>
      </c>
      <c r="AU86" s="216" t="s">
        <v>82</v>
      </c>
      <c r="AY86" s="215" t="s">
        <v>188</v>
      </c>
      <c r="BK86" s="217">
        <f>SUM(BK87:BK90)</f>
        <v>0</v>
      </c>
    </row>
    <row r="87" s="1" customFormat="1" ht="16.5" customHeight="1">
      <c r="B87" s="45"/>
      <c r="C87" s="220" t="s">
        <v>82</v>
      </c>
      <c r="D87" s="220" t="s">
        <v>190</v>
      </c>
      <c r="E87" s="221" t="s">
        <v>661</v>
      </c>
      <c r="F87" s="222" t="s">
        <v>662</v>
      </c>
      <c r="G87" s="223" t="s">
        <v>259</v>
      </c>
      <c r="H87" s="224">
        <v>2</v>
      </c>
      <c r="I87" s="225"/>
      <c r="J87" s="226">
        <f>ROUND(I87*H87,2)</f>
        <v>0</v>
      </c>
      <c r="K87" s="222" t="s">
        <v>237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195</v>
      </c>
      <c r="AT87" s="23" t="s">
        <v>190</v>
      </c>
      <c r="AU87" s="23" t="s">
        <v>84</v>
      </c>
      <c r="AY87" s="23" t="s">
        <v>188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195</v>
      </c>
      <c r="BM87" s="23" t="s">
        <v>663</v>
      </c>
    </row>
    <row r="88" s="11" customFormat="1">
      <c r="B88" s="232"/>
      <c r="C88" s="233"/>
      <c r="D88" s="234" t="s">
        <v>197</v>
      </c>
      <c r="E88" s="235" t="s">
        <v>21</v>
      </c>
      <c r="F88" s="236" t="s">
        <v>664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197</v>
      </c>
      <c r="AU88" s="242" t="s">
        <v>84</v>
      </c>
      <c r="AV88" s="11" t="s">
        <v>82</v>
      </c>
      <c r="AW88" s="11" t="s">
        <v>37</v>
      </c>
      <c r="AX88" s="11" t="s">
        <v>74</v>
      </c>
      <c r="AY88" s="242" t="s">
        <v>188</v>
      </c>
    </row>
    <row r="89" s="11" customFormat="1">
      <c r="B89" s="232"/>
      <c r="C89" s="233"/>
      <c r="D89" s="234" t="s">
        <v>197</v>
      </c>
      <c r="E89" s="235" t="s">
        <v>21</v>
      </c>
      <c r="F89" s="236" t="s">
        <v>665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197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188</v>
      </c>
    </row>
    <row r="90" s="12" customFormat="1">
      <c r="B90" s="243"/>
      <c r="C90" s="244"/>
      <c r="D90" s="234" t="s">
        <v>197</v>
      </c>
      <c r="E90" s="245" t="s">
        <v>21</v>
      </c>
      <c r="F90" s="246" t="s">
        <v>84</v>
      </c>
      <c r="G90" s="244"/>
      <c r="H90" s="247">
        <v>2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197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188</v>
      </c>
    </row>
    <row r="91" s="10" customFormat="1" ht="29.88" customHeight="1">
      <c r="B91" s="204"/>
      <c r="C91" s="205"/>
      <c r="D91" s="206" t="s">
        <v>73</v>
      </c>
      <c r="E91" s="218" t="s">
        <v>229</v>
      </c>
      <c r="F91" s="218" t="s">
        <v>666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SUM(P92:P116)</f>
        <v>0</v>
      </c>
      <c r="Q91" s="212"/>
      <c r="R91" s="213">
        <f>SUM(R92:R116)</f>
        <v>2.284421</v>
      </c>
      <c r="S91" s="212"/>
      <c r="T91" s="214">
        <f>SUM(T92:T116)</f>
        <v>2.4509759999999998</v>
      </c>
      <c r="AR91" s="215" t="s">
        <v>82</v>
      </c>
      <c r="AT91" s="216" t="s">
        <v>73</v>
      </c>
      <c r="AU91" s="216" t="s">
        <v>82</v>
      </c>
      <c r="AY91" s="215" t="s">
        <v>188</v>
      </c>
      <c r="BK91" s="217">
        <f>SUM(BK92:BK116)</f>
        <v>0</v>
      </c>
    </row>
    <row r="92" s="1" customFormat="1" ht="38.25" customHeight="1">
      <c r="B92" s="45"/>
      <c r="C92" s="220" t="s">
        <v>84</v>
      </c>
      <c r="D92" s="220" t="s">
        <v>190</v>
      </c>
      <c r="E92" s="221" t="s">
        <v>667</v>
      </c>
      <c r="F92" s="222" t="s">
        <v>668</v>
      </c>
      <c r="G92" s="223" t="s">
        <v>193</v>
      </c>
      <c r="H92" s="224">
        <v>6.4800000000000004</v>
      </c>
      <c r="I92" s="225"/>
      <c r="J92" s="226">
        <f>ROUND(I92*H92,2)</f>
        <v>0</v>
      </c>
      <c r="K92" s="222" t="s">
        <v>194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0.26000000000000001</v>
      </c>
      <c r="T92" s="230">
        <f>S92*H92</f>
        <v>1.6848000000000001</v>
      </c>
      <c r="AR92" s="23" t="s">
        <v>195</v>
      </c>
      <c r="AT92" s="23" t="s">
        <v>190</v>
      </c>
      <c r="AU92" s="23" t="s">
        <v>84</v>
      </c>
      <c r="AY92" s="23" t="s">
        <v>188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195</v>
      </c>
      <c r="BM92" s="23" t="s">
        <v>669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670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671</v>
      </c>
      <c r="G94" s="244"/>
      <c r="H94" s="247">
        <v>6.4800000000000004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16.5" customHeight="1">
      <c r="B95" s="45"/>
      <c r="C95" s="220" t="s">
        <v>205</v>
      </c>
      <c r="D95" s="220" t="s">
        <v>190</v>
      </c>
      <c r="E95" s="221" t="s">
        <v>672</v>
      </c>
      <c r="F95" s="222" t="s">
        <v>673</v>
      </c>
      <c r="G95" s="223" t="s">
        <v>288</v>
      </c>
      <c r="H95" s="224">
        <v>2.7759999999999998</v>
      </c>
      <c r="I95" s="225"/>
      <c r="J95" s="226">
        <f>ROUND(I95*H95,2)</f>
        <v>0</v>
      </c>
      <c r="K95" s="222" t="s">
        <v>237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0.27600000000000002</v>
      </c>
      <c r="T95" s="230">
        <f>S95*H95</f>
        <v>0.76617599999999997</v>
      </c>
      <c r="AR95" s="23" t="s">
        <v>195</v>
      </c>
      <c r="AT95" s="23" t="s">
        <v>190</v>
      </c>
      <c r="AU95" s="23" t="s">
        <v>84</v>
      </c>
      <c r="AY95" s="23" t="s">
        <v>188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195</v>
      </c>
      <c r="BM95" s="23" t="s">
        <v>674</v>
      </c>
    </row>
    <row r="96" s="11" customFormat="1">
      <c r="B96" s="232"/>
      <c r="C96" s="233"/>
      <c r="D96" s="234" t="s">
        <v>197</v>
      </c>
      <c r="E96" s="235" t="s">
        <v>21</v>
      </c>
      <c r="F96" s="236" t="s">
        <v>675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197</v>
      </c>
      <c r="AU96" s="242" t="s">
        <v>84</v>
      </c>
      <c r="AV96" s="11" t="s">
        <v>82</v>
      </c>
      <c r="AW96" s="11" t="s">
        <v>37</v>
      </c>
      <c r="AX96" s="11" t="s">
        <v>74</v>
      </c>
      <c r="AY96" s="242" t="s">
        <v>188</v>
      </c>
    </row>
    <row r="97" s="12" customFormat="1">
      <c r="B97" s="243"/>
      <c r="C97" s="244"/>
      <c r="D97" s="234" t="s">
        <v>197</v>
      </c>
      <c r="E97" s="245" t="s">
        <v>21</v>
      </c>
      <c r="F97" s="246" t="s">
        <v>676</v>
      </c>
      <c r="G97" s="244"/>
      <c r="H97" s="247">
        <v>2.7759999999999998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197</v>
      </c>
      <c r="AU97" s="253" t="s">
        <v>84</v>
      </c>
      <c r="AV97" s="12" t="s">
        <v>84</v>
      </c>
      <c r="AW97" s="12" t="s">
        <v>37</v>
      </c>
      <c r="AX97" s="12" t="s">
        <v>82</v>
      </c>
      <c r="AY97" s="253" t="s">
        <v>188</v>
      </c>
    </row>
    <row r="98" s="1" customFormat="1" ht="38.25" customHeight="1">
      <c r="B98" s="45"/>
      <c r="C98" s="220" t="s">
        <v>195</v>
      </c>
      <c r="D98" s="220" t="s">
        <v>190</v>
      </c>
      <c r="E98" s="221" t="s">
        <v>677</v>
      </c>
      <c r="F98" s="222" t="s">
        <v>678</v>
      </c>
      <c r="G98" s="223" t="s">
        <v>266</v>
      </c>
      <c r="H98" s="224">
        <v>5.9000000000000004</v>
      </c>
      <c r="I98" s="225"/>
      <c r="J98" s="226">
        <f>ROUND(I98*H98,2)</f>
        <v>0</v>
      </c>
      <c r="K98" s="222" t="s">
        <v>194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0.11934</v>
      </c>
      <c r="R98" s="229">
        <f>Q98*H98</f>
        <v>0.70410600000000001</v>
      </c>
      <c r="S98" s="229">
        <v>0</v>
      </c>
      <c r="T98" s="230">
        <f>S98*H98</f>
        <v>0</v>
      </c>
      <c r="AR98" s="23" t="s">
        <v>195</v>
      </c>
      <c r="AT98" s="23" t="s">
        <v>190</v>
      </c>
      <c r="AU98" s="23" t="s">
        <v>84</v>
      </c>
      <c r="AY98" s="23" t="s">
        <v>188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195</v>
      </c>
      <c r="BM98" s="23" t="s">
        <v>679</v>
      </c>
    </row>
    <row r="99" s="12" customFormat="1">
      <c r="B99" s="243"/>
      <c r="C99" s="244"/>
      <c r="D99" s="234" t="s">
        <v>197</v>
      </c>
      <c r="E99" s="245" t="s">
        <v>21</v>
      </c>
      <c r="F99" s="246" t="s">
        <v>680</v>
      </c>
      <c r="G99" s="244"/>
      <c r="H99" s="247">
        <v>5.9000000000000004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197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188</v>
      </c>
    </row>
    <row r="100" s="1" customFormat="1" ht="16.5" customHeight="1">
      <c r="B100" s="45"/>
      <c r="C100" s="254" t="s">
        <v>215</v>
      </c>
      <c r="D100" s="254" t="s">
        <v>251</v>
      </c>
      <c r="E100" s="255" t="s">
        <v>681</v>
      </c>
      <c r="F100" s="256" t="s">
        <v>682</v>
      </c>
      <c r="G100" s="257" t="s">
        <v>266</v>
      </c>
      <c r="H100" s="258">
        <v>7.0800000000000001</v>
      </c>
      <c r="I100" s="259"/>
      <c r="J100" s="260">
        <f>ROUND(I100*H100,2)</f>
        <v>0</v>
      </c>
      <c r="K100" s="256" t="s">
        <v>194</v>
      </c>
      <c r="L100" s="261"/>
      <c r="M100" s="262" t="s">
        <v>21</v>
      </c>
      <c r="N100" s="263" t="s">
        <v>45</v>
      </c>
      <c r="O100" s="46"/>
      <c r="P100" s="229">
        <f>O100*H100</f>
        <v>0</v>
      </c>
      <c r="Q100" s="229">
        <v>0.021999999999999999</v>
      </c>
      <c r="R100" s="229">
        <f>Q100*H100</f>
        <v>0.15575999999999998</v>
      </c>
      <c r="S100" s="229">
        <v>0</v>
      </c>
      <c r="T100" s="230">
        <f>S100*H100</f>
        <v>0</v>
      </c>
      <c r="AR100" s="23" t="s">
        <v>229</v>
      </c>
      <c r="AT100" s="23" t="s">
        <v>251</v>
      </c>
      <c r="AU100" s="23" t="s">
        <v>84</v>
      </c>
      <c r="AY100" s="23" t="s">
        <v>188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195</v>
      </c>
      <c r="BM100" s="23" t="s">
        <v>683</v>
      </c>
    </row>
    <row r="101" s="12" customFormat="1">
      <c r="B101" s="243"/>
      <c r="C101" s="244"/>
      <c r="D101" s="234" t="s">
        <v>197</v>
      </c>
      <c r="E101" s="245" t="s">
        <v>21</v>
      </c>
      <c r="F101" s="246" t="s">
        <v>684</v>
      </c>
      <c r="G101" s="244"/>
      <c r="H101" s="247">
        <v>7.0800000000000001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197</v>
      </c>
      <c r="AU101" s="253" t="s">
        <v>84</v>
      </c>
      <c r="AV101" s="12" t="s">
        <v>84</v>
      </c>
      <c r="AW101" s="12" t="s">
        <v>37</v>
      </c>
      <c r="AX101" s="12" t="s">
        <v>82</v>
      </c>
      <c r="AY101" s="253" t="s">
        <v>188</v>
      </c>
    </row>
    <row r="102" s="1" customFormat="1" ht="51" customHeight="1">
      <c r="B102" s="45"/>
      <c r="C102" s="220" t="s">
        <v>219</v>
      </c>
      <c r="D102" s="220" t="s">
        <v>190</v>
      </c>
      <c r="E102" s="221" t="s">
        <v>685</v>
      </c>
      <c r="F102" s="222" t="s">
        <v>686</v>
      </c>
      <c r="G102" s="223" t="s">
        <v>193</v>
      </c>
      <c r="H102" s="224">
        <v>5.9000000000000004</v>
      </c>
      <c r="I102" s="225"/>
      <c r="J102" s="226">
        <f>ROUND(I102*H102,2)</f>
        <v>0</v>
      </c>
      <c r="K102" s="222" t="s">
        <v>194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0.084250000000000005</v>
      </c>
      <c r="R102" s="229">
        <f>Q102*H102</f>
        <v>0.49707500000000004</v>
      </c>
      <c r="S102" s="229">
        <v>0</v>
      </c>
      <c r="T102" s="230">
        <f>S102*H102</f>
        <v>0</v>
      </c>
      <c r="AR102" s="23" t="s">
        <v>195</v>
      </c>
      <c r="AT102" s="23" t="s">
        <v>190</v>
      </c>
      <c r="AU102" s="23" t="s">
        <v>84</v>
      </c>
      <c r="AY102" s="23" t="s">
        <v>188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195</v>
      </c>
      <c r="BM102" s="23" t="s">
        <v>687</v>
      </c>
    </row>
    <row r="103" s="12" customFormat="1">
      <c r="B103" s="243"/>
      <c r="C103" s="244"/>
      <c r="D103" s="234" t="s">
        <v>197</v>
      </c>
      <c r="E103" s="245" t="s">
        <v>21</v>
      </c>
      <c r="F103" s="246" t="s">
        <v>680</v>
      </c>
      <c r="G103" s="244"/>
      <c r="H103" s="247">
        <v>5.9000000000000004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197</v>
      </c>
      <c r="AU103" s="253" t="s">
        <v>84</v>
      </c>
      <c r="AV103" s="12" t="s">
        <v>84</v>
      </c>
      <c r="AW103" s="12" t="s">
        <v>37</v>
      </c>
      <c r="AX103" s="12" t="s">
        <v>82</v>
      </c>
      <c r="AY103" s="253" t="s">
        <v>188</v>
      </c>
    </row>
    <row r="104" s="1" customFormat="1" ht="16.5" customHeight="1">
      <c r="B104" s="45"/>
      <c r="C104" s="254" t="s">
        <v>224</v>
      </c>
      <c r="D104" s="254" t="s">
        <v>251</v>
      </c>
      <c r="E104" s="255" t="s">
        <v>688</v>
      </c>
      <c r="F104" s="256" t="s">
        <v>689</v>
      </c>
      <c r="G104" s="257" t="s">
        <v>193</v>
      </c>
      <c r="H104" s="258">
        <v>7.0800000000000001</v>
      </c>
      <c r="I104" s="259"/>
      <c r="J104" s="260">
        <f>ROUND(I104*H104,2)</f>
        <v>0</v>
      </c>
      <c r="K104" s="256" t="s">
        <v>194</v>
      </c>
      <c r="L104" s="261"/>
      <c r="M104" s="262" t="s">
        <v>21</v>
      </c>
      <c r="N104" s="263" t="s">
        <v>45</v>
      </c>
      <c r="O104" s="46"/>
      <c r="P104" s="229">
        <f>O104*H104</f>
        <v>0</v>
      </c>
      <c r="Q104" s="229">
        <v>0.13100000000000001</v>
      </c>
      <c r="R104" s="229">
        <f>Q104*H104</f>
        <v>0.92748000000000008</v>
      </c>
      <c r="S104" s="229">
        <v>0</v>
      </c>
      <c r="T104" s="230">
        <f>S104*H104</f>
        <v>0</v>
      </c>
      <c r="AR104" s="23" t="s">
        <v>229</v>
      </c>
      <c r="AT104" s="23" t="s">
        <v>251</v>
      </c>
      <c r="AU104" s="23" t="s">
        <v>84</v>
      </c>
      <c r="AY104" s="23" t="s">
        <v>188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195</v>
      </c>
      <c r="BM104" s="23" t="s">
        <v>690</v>
      </c>
    </row>
    <row r="105" s="12" customFormat="1">
      <c r="B105" s="243"/>
      <c r="C105" s="244"/>
      <c r="D105" s="234" t="s">
        <v>197</v>
      </c>
      <c r="E105" s="245" t="s">
        <v>21</v>
      </c>
      <c r="F105" s="246" t="s">
        <v>684</v>
      </c>
      <c r="G105" s="244"/>
      <c r="H105" s="247">
        <v>7.0800000000000001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197</v>
      </c>
      <c r="AU105" s="253" t="s">
        <v>84</v>
      </c>
      <c r="AV105" s="12" t="s">
        <v>84</v>
      </c>
      <c r="AW105" s="12" t="s">
        <v>37</v>
      </c>
      <c r="AX105" s="12" t="s">
        <v>82</v>
      </c>
      <c r="AY105" s="253" t="s">
        <v>188</v>
      </c>
    </row>
    <row r="106" s="1" customFormat="1" ht="25.5" customHeight="1">
      <c r="B106" s="45"/>
      <c r="C106" s="220" t="s">
        <v>229</v>
      </c>
      <c r="D106" s="220" t="s">
        <v>190</v>
      </c>
      <c r="E106" s="221" t="s">
        <v>691</v>
      </c>
      <c r="F106" s="222" t="s">
        <v>692</v>
      </c>
      <c r="G106" s="223" t="s">
        <v>288</v>
      </c>
      <c r="H106" s="224">
        <v>2.7759999999999998</v>
      </c>
      <c r="I106" s="225"/>
      <c r="J106" s="226">
        <f>ROUND(I106*H106,2)</f>
        <v>0</v>
      </c>
      <c r="K106" s="222" t="s">
        <v>194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195</v>
      </c>
      <c r="AT106" s="23" t="s">
        <v>190</v>
      </c>
      <c r="AU106" s="23" t="s">
        <v>84</v>
      </c>
      <c r="AY106" s="23" t="s">
        <v>188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82</v>
      </c>
      <c r="BK106" s="231">
        <f>ROUND(I106*H106,2)</f>
        <v>0</v>
      </c>
      <c r="BL106" s="23" t="s">
        <v>195</v>
      </c>
      <c r="BM106" s="23" t="s">
        <v>693</v>
      </c>
    </row>
    <row r="107" s="11" customFormat="1">
      <c r="B107" s="232"/>
      <c r="C107" s="233"/>
      <c r="D107" s="234" t="s">
        <v>197</v>
      </c>
      <c r="E107" s="235" t="s">
        <v>21</v>
      </c>
      <c r="F107" s="236" t="s">
        <v>694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197</v>
      </c>
      <c r="AU107" s="242" t="s">
        <v>84</v>
      </c>
      <c r="AV107" s="11" t="s">
        <v>82</v>
      </c>
      <c r="AW107" s="11" t="s">
        <v>37</v>
      </c>
      <c r="AX107" s="11" t="s">
        <v>74</v>
      </c>
      <c r="AY107" s="242" t="s">
        <v>188</v>
      </c>
    </row>
    <row r="108" s="12" customFormat="1">
      <c r="B108" s="243"/>
      <c r="C108" s="244"/>
      <c r="D108" s="234" t="s">
        <v>197</v>
      </c>
      <c r="E108" s="245" t="s">
        <v>21</v>
      </c>
      <c r="F108" s="246" t="s">
        <v>676</v>
      </c>
      <c r="G108" s="244"/>
      <c r="H108" s="247">
        <v>2.7759999999999998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197</v>
      </c>
      <c r="AU108" s="253" t="s">
        <v>84</v>
      </c>
      <c r="AV108" s="12" t="s">
        <v>84</v>
      </c>
      <c r="AW108" s="12" t="s">
        <v>37</v>
      </c>
      <c r="AX108" s="12" t="s">
        <v>82</v>
      </c>
      <c r="AY108" s="253" t="s">
        <v>188</v>
      </c>
    </row>
    <row r="109" s="1" customFormat="1" ht="25.5" customHeight="1">
      <c r="B109" s="45"/>
      <c r="C109" s="220" t="s">
        <v>234</v>
      </c>
      <c r="D109" s="220" t="s">
        <v>190</v>
      </c>
      <c r="E109" s="221" t="s">
        <v>695</v>
      </c>
      <c r="F109" s="222" t="s">
        <v>696</v>
      </c>
      <c r="G109" s="223" t="s">
        <v>288</v>
      </c>
      <c r="H109" s="224">
        <v>2.7759999999999998</v>
      </c>
      <c r="I109" s="225"/>
      <c r="J109" s="226">
        <f>ROUND(I109*H109,2)</f>
        <v>0</v>
      </c>
      <c r="K109" s="222" t="s">
        <v>194</v>
      </c>
      <c r="L109" s="71"/>
      <c r="M109" s="227" t="s">
        <v>21</v>
      </c>
      <c r="N109" s="228" t="s">
        <v>45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195</v>
      </c>
      <c r="AT109" s="23" t="s">
        <v>190</v>
      </c>
      <c r="AU109" s="23" t="s">
        <v>84</v>
      </c>
      <c r="AY109" s="23" t="s">
        <v>188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82</v>
      </c>
      <c r="BK109" s="231">
        <f>ROUND(I109*H109,2)</f>
        <v>0</v>
      </c>
      <c r="BL109" s="23" t="s">
        <v>195</v>
      </c>
      <c r="BM109" s="23" t="s">
        <v>697</v>
      </c>
    </row>
    <row r="110" s="11" customFormat="1">
      <c r="B110" s="232"/>
      <c r="C110" s="233"/>
      <c r="D110" s="234" t="s">
        <v>197</v>
      </c>
      <c r="E110" s="235" t="s">
        <v>21</v>
      </c>
      <c r="F110" s="236" t="s">
        <v>694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197</v>
      </c>
      <c r="AU110" s="242" t="s">
        <v>84</v>
      </c>
      <c r="AV110" s="11" t="s">
        <v>82</v>
      </c>
      <c r="AW110" s="11" t="s">
        <v>37</v>
      </c>
      <c r="AX110" s="11" t="s">
        <v>74</v>
      </c>
      <c r="AY110" s="242" t="s">
        <v>188</v>
      </c>
    </row>
    <row r="111" s="12" customFormat="1">
      <c r="B111" s="243"/>
      <c r="C111" s="244"/>
      <c r="D111" s="234" t="s">
        <v>197</v>
      </c>
      <c r="E111" s="245" t="s">
        <v>21</v>
      </c>
      <c r="F111" s="246" t="s">
        <v>676</v>
      </c>
      <c r="G111" s="244"/>
      <c r="H111" s="247">
        <v>2.7759999999999998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197</v>
      </c>
      <c r="AU111" s="253" t="s">
        <v>84</v>
      </c>
      <c r="AV111" s="12" t="s">
        <v>84</v>
      </c>
      <c r="AW111" s="12" t="s">
        <v>37</v>
      </c>
      <c r="AX111" s="12" t="s">
        <v>82</v>
      </c>
      <c r="AY111" s="253" t="s">
        <v>188</v>
      </c>
    </row>
    <row r="112" s="1" customFormat="1" ht="25.5" customHeight="1">
      <c r="B112" s="45"/>
      <c r="C112" s="220" t="s">
        <v>109</v>
      </c>
      <c r="D112" s="220" t="s">
        <v>190</v>
      </c>
      <c r="E112" s="221" t="s">
        <v>698</v>
      </c>
      <c r="F112" s="222" t="s">
        <v>699</v>
      </c>
      <c r="G112" s="223" t="s">
        <v>288</v>
      </c>
      <c r="H112" s="224">
        <v>52.744</v>
      </c>
      <c r="I112" s="225"/>
      <c r="J112" s="226">
        <f>ROUND(I112*H112,2)</f>
        <v>0</v>
      </c>
      <c r="K112" s="222" t="s">
        <v>194</v>
      </c>
      <c r="L112" s="71"/>
      <c r="M112" s="227" t="s">
        <v>21</v>
      </c>
      <c r="N112" s="228" t="s">
        <v>45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195</v>
      </c>
      <c r="AT112" s="23" t="s">
        <v>190</v>
      </c>
      <c r="AU112" s="23" t="s">
        <v>84</v>
      </c>
      <c r="AY112" s="23" t="s">
        <v>188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82</v>
      </c>
      <c r="BK112" s="231">
        <f>ROUND(I112*H112,2)</f>
        <v>0</v>
      </c>
      <c r="BL112" s="23" t="s">
        <v>195</v>
      </c>
      <c r="BM112" s="23" t="s">
        <v>700</v>
      </c>
    </row>
    <row r="113" s="12" customFormat="1">
      <c r="B113" s="243"/>
      <c r="C113" s="244"/>
      <c r="D113" s="234" t="s">
        <v>197</v>
      </c>
      <c r="E113" s="245" t="s">
        <v>21</v>
      </c>
      <c r="F113" s="246" t="s">
        <v>701</v>
      </c>
      <c r="G113" s="244"/>
      <c r="H113" s="247">
        <v>52.744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197</v>
      </c>
      <c r="AU113" s="253" t="s">
        <v>84</v>
      </c>
      <c r="AV113" s="12" t="s">
        <v>84</v>
      </c>
      <c r="AW113" s="12" t="s">
        <v>37</v>
      </c>
      <c r="AX113" s="12" t="s">
        <v>82</v>
      </c>
      <c r="AY113" s="253" t="s">
        <v>188</v>
      </c>
    </row>
    <row r="114" s="1" customFormat="1" ht="25.5" customHeight="1">
      <c r="B114" s="45"/>
      <c r="C114" s="220" t="s">
        <v>112</v>
      </c>
      <c r="D114" s="220" t="s">
        <v>190</v>
      </c>
      <c r="E114" s="221" t="s">
        <v>702</v>
      </c>
      <c r="F114" s="222" t="s">
        <v>703</v>
      </c>
      <c r="G114" s="223" t="s">
        <v>288</v>
      </c>
      <c r="H114" s="224">
        <v>2.7759999999999998</v>
      </c>
      <c r="I114" s="225"/>
      <c r="J114" s="226">
        <f>ROUND(I114*H114,2)</f>
        <v>0</v>
      </c>
      <c r="K114" s="222" t="s">
        <v>194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195</v>
      </c>
      <c r="AT114" s="23" t="s">
        <v>190</v>
      </c>
      <c r="AU114" s="23" t="s">
        <v>84</v>
      </c>
      <c r="AY114" s="23" t="s">
        <v>188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195</v>
      </c>
      <c r="BM114" s="23" t="s">
        <v>704</v>
      </c>
    </row>
    <row r="115" s="11" customFormat="1">
      <c r="B115" s="232"/>
      <c r="C115" s="233"/>
      <c r="D115" s="234" t="s">
        <v>197</v>
      </c>
      <c r="E115" s="235" t="s">
        <v>21</v>
      </c>
      <c r="F115" s="236" t="s">
        <v>694</v>
      </c>
      <c r="G115" s="233"/>
      <c r="H115" s="235" t="s">
        <v>21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197</v>
      </c>
      <c r="AU115" s="242" t="s">
        <v>84</v>
      </c>
      <c r="AV115" s="11" t="s">
        <v>82</v>
      </c>
      <c r="AW115" s="11" t="s">
        <v>37</v>
      </c>
      <c r="AX115" s="11" t="s">
        <v>74</v>
      </c>
      <c r="AY115" s="242" t="s">
        <v>188</v>
      </c>
    </row>
    <row r="116" s="12" customFormat="1">
      <c r="B116" s="243"/>
      <c r="C116" s="244"/>
      <c r="D116" s="234" t="s">
        <v>197</v>
      </c>
      <c r="E116" s="245" t="s">
        <v>21</v>
      </c>
      <c r="F116" s="246" t="s">
        <v>676</v>
      </c>
      <c r="G116" s="244"/>
      <c r="H116" s="247">
        <v>2.7759999999999998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197</v>
      </c>
      <c r="AU116" s="253" t="s">
        <v>84</v>
      </c>
      <c r="AV116" s="12" t="s">
        <v>84</v>
      </c>
      <c r="AW116" s="12" t="s">
        <v>37</v>
      </c>
      <c r="AX116" s="12" t="s">
        <v>82</v>
      </c>
      <c r="AY116" s="253" t="s">
        <v>188</v>
      </c>
    </row>
    <row r="117" s="10" customFormat="1" ht="29.88" customHeight="1">
      <c r="B117" s="204"/>
      <c r="C117" s="205"/>
      <c r="D117" s="206" t="s">
        <v>73</v>
      </c>
      <c r="E117" s="218" t="s">
        <v>234</v>
      </c>
      <c r="F117" s="218" t="s">
        <v>705</v>
      </c>
      <c r="G117" s="205"/>
      <c r="H117" s="205"/>
      <c r="I117" s="208"/>
      <c r="J117" s="219">
        <f>BK117</f>
        <v>0</v>
      </c>
      <c r="K117" s="205"/>
      <c r="L117" s="210"/>
      <c r="M117" s="211"/>
      <c r="N117" s="212"/>
      <c r="O117" s="212"/>
      <c r="P117" s="213">
        <f>SUM(P118:P121)</f>
        <v>0</v>
      </c>
      <c r="Q117" s="212"/>
      <c r="R117" s="213">
        <f>SUM(R118:R121)</f>
        <v>0</v>
      </c>
      <c r="S117" s="212"/>
      <c r="T117" s="214">
        <f>SUM(T118:T121)</f>
        <v>0</v>
      </c>
      <c r="AR117" s="215" t="s">
        <v>82</v>
      </c>
      <c r="AT117" s="216" t="s">
        <v>73</v>
      </c>
      <c r="AU117" s="216" t="s">
        <v>82</v>
      </c>
      <c r="AY117" s="215" t="s">
        <v>188</v>
      </c>
      <c r="BK117" s="217">
        <f>SUM(BK118:BK121)</f>
        <v>0</v>
      </c>
    </row>
    <row r="118" s="1" customFormat="1" ht="16.5" customHeight="1">
      <c r="B118" s="45"/>
      <c r="C118" s="220" t="s">
        <v>115</v>
      </c>
      <c r="D118" s="220" t="s">
        <v>190</v>
      </c>
      <c r="E118" s="221" t="s">
        <v>270</v>
      </c>
      <c r="F118" s="222" t="s">
        <v>706</v>
      </c>
      <c r="G118" s="223" t="s">
        <v>259</v>
      </c>
      <c r="H118" s="224">
        <v>1</v>
      </c>
      <c r="I118" s="225"/>
      <c r="J118" s="226">
        <f>ROUND(I118*H118,2)</f>
        <v>0</v>
      </c>
      <c r="K118" s="222" t="s">
        <v>237</v>
      </c>
      <c r="L118" s="71"/>
      <c r="M118" s="227" t="s">
        <v>21</v>
      </c>
      <c r="N118" s="228" t="s">
        <v>45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195</v>
      </c>
      <c r="AT118" s="23" t="s">
        <v>190</v>
      </c>
      <c r="AU118" s="23" t="s">
        <v>84</v>
      </c>
      <c r="AY118" s="23" t="s">
        <v>188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82</v>
      </c>
      <c r="BK118" s="231">
        <f>ROUND(I118*H118,2)</f>
        <v>0</v>
      </c>
      <c r="BL118" s="23" t="s">
        <v>195</v>
      </c>
      <c r="BM118" s="23" t="s">
        <v>707</v>
      </c>
    </row>
    <row r="119" s="11" customFormat="1">
      <c r="B119" s="232"/>
      <c r="C119" s="233"/>
      <c r="D119" s="234" t="s">
        <v>197</v>
      </c>
      <c r="E119" s="235" t="s">
        <v>21</v>
      </c>
      <c r="F119" s="236" t="s">
        <v>708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197</v>
      </c>
      <c r="AU119" s="242" t="s">
        <v>84</v>
      </c>
      <c r="AV119" s="11" t="s">
        <v>82</v>
      </c>
      <c r="AW119" s="11" t="s">
        <v>37</v>
      </c>
      <c r="AX119" s="11" t="s">
        <v>74</v>
      </c>
      <c r="AY119" s="242" t="s">
        <v>188</v>
      </c>
    </row>
    <row r="120" s="11" customFormat="1">
      <c r="B120" s="232"/>
      <c r="C120" s="233"/>
      <c r="D120" s="234" t="s">
        <v>197</v>
      </c>
      <c r="E120" s="235" t="s">
        <v>21</v>
      </c>
      <c r="F120" s="236" t="s">
        <v>665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197</v>
      </c>
      <c r="AU120" s="242" t="s">
        <v>84</v>
      </c>
      <c r="AV120" s="11" t="s">
        <v>82</v>
      </c>
      <c r="AW120" s="11" t="s">
        <v>37</v>
      </c>
      <c r="AX120" s="11" t="s">
        <v>74</v>
      </c>
      <c r="AY120" s="242" t="s">
        <v>188</v>
      </c>
    </row>
    <row r="121" s="12" customFormat="1">
      <c r="B121" s="243"/>
      <c r="C121" s="244"/>
      <c r="D121" s="234" t="s">
        <v>197</v>
      </c>
      <c r="E121" s="245" t="s">
        <v>21</v>
      </c>
      <c r="F121" s="246" t="s">
        <v>82</v>
      </c>
      <c r="G121" s="244"/>
      <c r="H121" s="247">
        <v>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197</v>
      </c>
      <c r="AU121" s="253" t="s">
        <v>84</v>
      </c>
      <c r="AV121" s="12" t="s">
        <v>84</v>
      </c>
      <c r="AW121" s="12" t="s">
        <v>37</v>
      </c>
      <c r="AX121" s="12" t="s">
        <v>82</v>
      </c>
      <c r="AY121" s="253" t="s">
        <v>188</v>
      </c>
    </row>
    <row r="122" s="10" customFormat="1" ht="29.88" customHeight="1">
      <c r="B122" s="204"/>
      <c r="C122" s="205"/>
      <c r="D122" s="206" t="s">
        <v>73</v>
      </c>
      <c r="E122" s="218" t="s">
        <v>109</v>
      </c>
      <c r="F122" s="218" t="s">
        <v>709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SUM(P123:P126)</f>
        <v>0</v>
      </c>
      <c r="Q122" s="212"/>
      <c r="R122" s="213">
        <f>SUM(R123:R126)</f>
        <v>0</v>
      </c>
      <c r="S122" s="212"/>
      <c r="T122" s="214">
        <f>SUM(T123:T126)</f>
        <v>0</v>
      </c>
      <c r="AR122" s="215" t="s">
        <v>82</v>
      </c>
      <c r="AT122" s="216" t="s">
        <v>73</v>
      </c>
      <c r="AU122" s="216" t="s">
        <v>82</v>
      </c>
      <c r="AY122" s="215" t="s">
        <v>188</v>
      </c>
      <c r="BK122" s="217">
        <f>SUM(BK123:BK126)</f>
        <v>0</v>
      </c>
    </row>
    <row r="123" s="1" customFormat="1" ht="16.5" customHeight="1">
      <c r="B123" s="45"/>
      <c r="C123" s="220" t="s">
        <v>118</v>
      </c>
      <c r="D123" s="220" t="s">
        <v>190</v>
      </c>
      <c r="E123" s="221" t="s">
        <v>710</v>
      </c>
      <c r="F123" s="222" t="s">
        <v>711</v>
      </c>
      <c r="G123" s="223" t="s">
        <v>259</v>
      </c>
      <c r="H123" s="224">
        <v>1</v>
      </c>
      <c r="I123" s="225"/>
      <c r="J123" s="226">
        <f>ROUND(I123*H123,2)</f>
        <v>0</v>
      </c>
      <c r="K123" s="222" t="s">
        <v>237</v>
      </c>
      <c r="L123" s="71"/>
      <c r="M123" s="227" t="s">
        <v>21</v>
      </c>
      <c r="N123" s="228" t="s">
        <v>45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195</v>
      </c>
      <c r="AT123" s="23" t="s">
        <v>190</v>
      </c>
      <c r="AU123" s="23" t="s">
        <v>84</v>
      </c>
      <c r="AY123" s="23" t="s">
        <v>188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82</v>
      </c>
      <c r="BK123" s="231">
        <f>ROUND(I123*H123,2)</f>
        <v>0</v>
      </c>
      <c r="BL123" s="23" t="s">
        <v>195</v>
      </c>
      <c r="BM123" s="23" t="s">
        <v>712</v>
      </c>
    </row>
    <row r="124" s="11" customFormat="1">
      <c r="B124" s="232"/>
      <c r="C124" s="233"/>
      <c r="D124" s="234" t="s">
        <v>197</v>
      </c>
      <c r="E124" s="235" t="s">
        <v>21</v>
      </c>
      <c r="F124" s="236" t="s">
        <v>713</v>
      </c>
      <c r="G124" s="233"/>
      <c r="H124" s="235" t="s">
        <v>21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197</v>
      </c>
      <c r="AU124" s="242" t="s">
        <v>84</v>
      </c>
      <c r="AV124" s="11" t="s">
        <v>82</v>
      </c>
      <c r="AW124" s="11" t="s">
        <v>37</v>
      </c>
      <c r="AX124" s="11" t="s">
        <v>74</v>
      </c>
      <c r="AY124" s="242" t="s">
        <v>188</v>
      </c>
    </row>
    <row r="125" s="11" customFormat="1">
      <c r="B125" s="232"/>
      <c r="C125" s="233"/>
      <c r="D125" s="234" t="s">
        <v>197</v>
      </c>
      <c r="E125" s="235" t="s">
        <v>21</v>
      </c>
      <c r="F125" s="236" t="s">
        <v>665</v>
      </c>
      <c r="G125" s="233"/>
      <c r="H125" s="235" t="s">
        <v>21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197</v>
      </c>
      <c r="AU125" s="242" t="s">
        <v>84</v>
      </c>
      <c r="AV125" s="11" t="s">
        <v>82</v>
      </c>
      <c r="AW125" s="11" t="s">
        <v>37</v>
      </c>
      <c r="AX125" s="11" t="s">
        <v>74</v>
      </c>
      <c r="AY125" s="242" t="s">
        <v>188</v>
      </c>
    </row>
    <row r="126" s="12" customFormat="1">
      <c r="B126" s="243"/>
      <c r="C126" s="244"/>
      <c r="D126" s="234" t="s">
        <v>197</v>
      </c>
      <c r="E126" s="245" t="s">
        <v>21</v>
      </c>
      <c r="F126" s="246" t="s">
        <v>82</v>
      </c>
      <c r="G126" s="244"/>
      <c r="H126" s="247">
        <v>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197</v>
      </c>
      <c r="AU126" s="253" t="s">
        <v>84</v>
      </c>
      <c r="AV126" s="12" t="s">
        <v>84</v>
      </c>
      <c r="AW126" s="12" t="s">
        <v>37</v>
      </c>
      <c r="AX126" s="12" t="s">
        <v>82</v>
      </c>
      <c r="AY126" s="253" t="s">
        <v>188</v>
      </c>
    </row>
    <row r="127" s="10" customFormat="1" ht="29.88" customHeight="1">
      <c r="B127" s="204"/>
      <c r="C127" s="205"/>
      <c r="D127" s="206" t="s">
        <v>73</v>
      </c>
      <c r="E127" s="218" t="s">
        <v>112</v>
      </c>
      <c r="F127" s="218" t="s">
        <v>714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SUM(P128:P131)</f>
        <v>0</v>
      </c>
      <c r="Q127" s="212"/>
      <c r="R127" s="213">
        <f>SUM(R128:R131)</f>
        <v>0</v>
      </c>
      <c r="S127" s="212"/>
      <c r="T127" s="214">
        <f>SUM(T128:T131)</f>
        <v>0</v>
      </c>
      <c r="AR127" s="215" t="s">
        <v>82</v>
      </c>
      <c r="AT127" s="216" t="s">
        <v>73</v>
      </c>
      <c r="AU127" s="216" t="s">
        <v>82</v>
      </c>
      <c r="AY127" s="215" t="s">
        <v>188</v>
      </c>
      <c r="BK127" s="217">
        <f>SUM(BK128:BK131)</f>
        <v>0</v>
      </c>
    </row>
    <row r="128" s="1" customFormat="1" ht="16.5" customHeight="1">
      <c r="B128" s="45"/>
      <c r="C128" s="220" t="s">
        <v>121</v>
      </c>
      <c r="D128" s="220" t="s">
        <v>190</v>
      </c>
      <c r="E128" s="221" t="s">
        <v>715</v>
      </c>
      <c r="F128" s="222" t="s">
        <v>716</v>
      </c>
      <c r="G128" s="223" t="s">
        <v>259</v>
      </c>
      <c r="H128" s="224">
        <v>1</v>
      </c>
      <c r="I128" s="225"/>
      <c r="J128" s="226">
        <f>ROUND(I128*H128,2)</f>
        <v>0</v>
      </c>
      <c r="K128" s="222" t="s">
        <v>237</v>
      </c>
      <c r="L128" s="71"/>
      <c r="M128" s="227" t="s">
        <v>21</v>
      </c>
      <c r="N128" s="228" t="s">
        <v>45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195</v>
      </c>
      <c r="AT128" s="23" t="s">
        <v>190</v>
      </c>
      <c r="AU128" s="23" t="s">
        <v>84</v>
      </c>
      <c r="AY128" s="23" t="s">
        <v>188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82</v>
      </c>
      <c r="BK128" s="231">
        <f>ROUND(I128*H128,2)</f>
        <v>0</v>
      </c>
      <c r="BL128" s="23" t="s">
        <v>195</v>
      </c>
      <c r="BM128" s="23" t="s">
        <v>717</v>
      </c>
    </row>
    <row r="129" s="11" customFormat="1">
      <c r="B129" s="232"/>
      <c r="C129" s="233"/>
      <c r="D129" s="234" t="s">
        <v>197</v>
      </c>
      <c r="E129" s="235" t="s">
        <v>21</v>
      </c>
      <c r="F129" s="236" t="s">
        <v>718</v>
      </c>
      <c r="G129" s="233"/>
      <c r="H129" s="235" t="s">
        <v>21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197</v>
      </c>
      <c r="AU129" s="242" t="s">
        <v>84</v>
      </c>
      <c r="AV129" s="11" t="s">
        <v>82</v>
      </c>
      <c r="AW129" s="11" t="s">
        <v>37</v>
      </c>
      <c r="AX129" s="11" t="s">
        <v>74</v>
      </c>
      <c r="AY129" s="242" t="s">
        <v>188</v>
      </c>
    </row>
    <row r="130" s="11" customFormat="1">
      <c r="B130" s="232"/>
      <c r="C130" s="233"/>
      <c r="D130" s="234" t="s">
        <v>197</v>
      </c>
      <c r="E130" s="235" t="s">
        <v>21</v>
      </c>
      <c r="F130" s="236" t="s">
        <v>665</v>
      </c>
      <c r="G130" s="233"/>
      <c r="H130" s="235" t="s">
        <v>21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197</v>
      </c>
      <c r="AU130" s="242" t="s">
        <v>84</v>
      </c>
      <c r="AV130" s="11" t="s">
        <v>82</v>
      </c>
      <c r="AW130" s="11" t="s">
        <v>37</v>
      </c>
      <c r="AX130" s="11" t="s">
        <v>74</v>
      </c>
      <c r="AY130" s="242" t="s">
        <v>188</v>
      </c>
    </row>
    <row r="131" s="12" customFormat="1">
      <c r="B131" s="243"/>
      <c r="C131" s="244"/>
      <c r="D131" s="234" t="s">
        <v>197</v>
      </c>
      <c r="E131" s="245" t="s">
        <v>21</v>
      </c>
      <c r="F131" s="246" t="s">
        <v>82</v>
      </c>
      <c r="G131" s="244"/>
      <c r="H131" s="247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197</v>
      </c>
      <c r="AU131" s="253" t="s">
        <v>84</v>
      </c>
      <c r="AV131" s="12" t="s">
        <v>84</v>
      </c>
      <c r="AW131" s="12" t="s">
        <v>37</v>
      </c>
      <c r="AX131" s="12" t="s">
        <v>82</v>
      </c>
      <c r="AY131" s="253" t="s">
        <v>188</v>
      </c>
    </row>
    <row r="132" s="10" customFormat="1" ht="29.88" customHeight="1">
      <c r="B132" s="204"/>
      <c r="C132" s="205"/>
      <c r="D132" s="206" t="s">
        <v>73</v>
      </c>
      <c r="E132" s="218" t="s">
        <v>115</v>
      </c>
      <c r="F132" s="218" t="s">
        <v>719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SUM(P133:P136)</f>
        <v>0</v>
      </c>
      <c r="Q132" s="212"/>
      <c r="R132" s="213">
        <f>SUM(R133:R136)</f>
        <v>0</v>
      </c>
      <c r="S132" s="212"/>
      <c r="T132" s="214">
        <f>SUM(T133:T136)</f>
        <v>0</v>
      </c>
      <c r="AR132" s="215" t="s">
        <v>82</v>
      </c>
      <c r="AT132" s="216" t="s">
        <v>73</v>
      </c>
      <c r="AU132" s="216" t="s">
        <v>82</v>
      </c>
      <c r="AY132" s="215" t="s">
        <v>188</v>
      </c>
      <c r="BK132" s="217">
        <f>SUM(BK133:BK136)</f>
        <v>0</v>
      </c>
    </row>
    <row r="133" s="1" customFormat="1" ht="16.5" customHeight="1">
      <c r="B133" s="45"/>
      <c r="C133" s="220" t="s">
        <v>10</v>
      </c>
      <c r="D133" s="220" t="s">
        <v>190</v>
      </c>
      <c r="E133" s="221" t="s">
        <v>720</v>
      </c>
      <c r="F133" s="222" t="s">
        <v>721</v>
      </c>
      <c r="G133" s="223" t="s">
        <v>259</v>
      </c>
      <c r="H133" s="224">
        <v>1</v>
      </c>
      <c r="I133" s="225"/>
      <c r="J133" s="226">
        <f>ROUND(I133*H133,2)</f>
        <v>0</v>
      </c>
      <c r="K133" s="222" t="s">
        <v>237</v>
      </c>
      <c r="L133" s="71"/>
      <c r="M133" s="227" t="s">
        <v>21</v>
      </c>
      <c r="N133" s="228" t="s">
        <v>45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195</v>
      </c>
      <c r="AT133" s="23" t="s">
        <v>190</v>
      </c>
      <c r="AU133" s="23" t="s">
        <v>84</v>
      </c>
      <c r="AY133" s="23" t="s">
        <v>188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82</v>
      </c>
      <c r="BK133" s="231">
        <f>ROUND(I133*H133,2)</f>
        <v>0</v>
      </c>
      <c r="BL133" s="23" t="s">
        <v>195</v>
      </c>
      <c r="BM133" s="23" t="s">
        <v>722</v>
      </c>
    </row>
    <row r="134" s="11" customFormat="1">
      <c r="B134" s="232"/>
      <c r="C134" s="233"/>
      <c r="D134" s="234" t="s">
        <v>197</v>
      </c>
      <c r="E134" s="235" t="s">
        <v>21</v>
      </c>
      <c r="F134" s="236" t="s">
        <v>723</v>
      </c>
      <c r="G134" s="233"/>
      <c r="H134" s="235" t="s">
        <v>21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197</v>
      </c>
      <c r="AU134" s="242" t="s">
        <v>84</v>
      </c>
      <c r="AV134" s="11" t="s">
        <v>82</v>
      </c>
      <c r="AW134" s="11" t="s">
        <v>37</v>
      </c>
      <c r="AX134" s="11" t="s">
        <v>74</v>
      </c>
      <c r="AY134" s="242" t="s">
        <v>188</v>
      </c>
    </row>
    <row r="135" s="11" customFormat="1">
      <c r="B135" s="232"/>
      <c r="C135" s="233"/>
      <c r="D135" s="234" t="s">
        <v>197</v>
      </c>
      <c r="E135" s="235" t="s">
        <v>21</v>
      </c>
      <c r="F135" s="236" t="s">
        <v>665</v>
      </c>
      <c r="G135" s="233"/>
      <c r="H135" s="235" t="s">
        <v>21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197</v>
      </c>
      <c r="AU135" s="242" t="s">
        <v>84</v>
      </c>
      <c r="AV135" s="11" t="s">
        <v>82</v>
      </c>
      <c r="AW135" s="11" t="s">
        <v>37</v>
      </c>
      <c r="AX135" s="11" t="s">
        <v>74</v>
      </c>
      <c r="AY135" s="242" t="s">
        <v>188</v>
      </c>
    </row>
    <row r="136" s="12" customFormat="1">
      <c r="B136" s="243"/>
      <c r="C136" s="244"/>
      <c r="D136" s="234" t="s">
        <v>197</v>
      </c>
      <c r="E136" s="245" t="s">
        <v>21</v>
      </c>
      <c r="F136" s="246" t="s">
        <v>82</v>
      </c>
      <c r="G136" s="244"/>
      <c r="H136" s="247">
        <v>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197</v>
      </c>
      <c r="AU136" s="253" t="s">
        <v>84</v>
      </c>
      <c r="AV136" s="12" t="s">
        <v>84</v>
      </c>
      <c r="AW136" s="12" t="s">
        <v>37</v>
      </c>
      <c r="AX136" s="12" t="s">
        <v>82</v>
      </c>
      <c r="AY136" s="253" t="s">
        <v>188</v>
      </c>
    </row>
    <row r="137" s="10" customFormat="1" ht="29.88" customHeight="1">
      <c r="B137" s="204"/>
      <c r="C137" s="205"/>
      <c r="D137" s="206" t="s">
        <v>73</v>
      </c>
      <c r="E137" s="218" t="s">
        <v>118</v>
      </c>
      <c r="F137" s="218" t="s">
        <v>724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SUM(P138:P177)</f>
        <v>0</v>
      </c>
      <c r="Q137" s="212"/>
      <c r="R137" s="213">
        <f>SUM(R138:R177)</f>
        <v>4.8138100000000001</v>
      </c>
      <c r="S137" s="212"/>
      <c r="T137" s="214">
        <f>SUM(T138:T177)</f>
        <v>4.907152</v>
      </c>
      <c r="AR137" s="215" t="s">
        <v>82</v>
      </c>
      <c r="AT137" s="216" t="s">
        <v>73</v>
      </c>
      <c r="AU137" s="216" t="s">
        <v>82</v>
      </c>
      <c r="AY137" s="215" t="s">
        <v>188</v>
      </c>
      <c r="BK137" s="217">
        <f>SUM(BK138:BK177)</f>
        <v>0</v>
      </c>
    </row>
    <row r="138" s="1" customFormat="1" ht="25.5" customHeight="1">
      <c r="B138" s="45"/>
      <c r="C138" s="220" t="s">
        <v>725</v>
      </c>
      <c r="D138" s="220" t="s">
        <v>190</v>
      </c>
      <c r="E138" s="221" t="s">
        <v>191</v>
      </c>
      <c r="F138" s="222" t="s">
        <v>192</v>
      </c>
      <c r="G138" s="223" t="s">
        <v>193</v>
      </c>
      <c r="H138" s="224">
        <v>4</v>
      </c>
      <c r="I138" s="225"/>
      <c r="J138" s="226">
        <f>ROUND(I138*H138,2)</f>
        <v>0</v>
      </c>
      <c r="K138" s="222" t="s">
        <v>194</v>
      </c>
      <c r="L138" s="71"/>
      <c r="M138" s="227" t="s">
        <v>21</v>
      </c>
      <c r="N138" s="228" t="s">
        <v>45</v>
      </c>
      <c r="O138" s="4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" t="s">
        <v>195</v>
      </c>
      <c r="AT138" s="23" t="s">
        <v>190</v>
      </c>
      <c r="AU138" s="23" t="s">
        <v>84</v>
      </c>
      <c r="AY138" s="23" t="s">
        <v>188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82</v>
      </c>
      <c r="BK138" s="231">
        <f>ROUND(I138*H138,2)</f>
        <v>0</v>
      </c>
      <c r="BL138" s="23" t="s">
        <v>195</v>
      </c>
      <c r="BM138" s="23" t="s">
        <v>726</v>
      </c>
    </row>
    <row r="139" s="11" customFormat="1">
      <c r="B139" s="232"/>
      <c r="C139" s="233"/>
      <c r="D139" s="234" t="s">
        <v>197</v>
      </c>
      <c r="E139" s="235" t="s">
        <v>21</v>
      </c>
      <c r="F139" s="236" t="s">
        <v>727</v>
      </c>
      <c r="G139" s="233"/>
      <c r="H139" s="235" t="s">
        <v>21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197</v>
      </c>
      <c r="AU139" s="242" t="s">
        <v>84</v>
      </c>
      <c r="AV139" s="11" t="s">
        <v>82</v>
      </c>
      <c r="AW139" s="11" t="s">
        <v>37</v>
      </c>
      <c r="AX139" s="11" t="s">
        <v>74</v>
      </c>
      <c r="AY139" s="242" t="s">
        <v>188</v>
      </c>
    </row>
    <row r="140" s="12" customFormat="1">
      <c r="B140" s="243"/>
      <c r="C140" s="244"/>
      <c r="D140" s="234" t="s">
        <v>197</v>
      </c>
      <c r="E140" s="245" t="s">
        <v>21</v>
      </c>
      <c r="F140" s="246" t="s">
        <v>195</v>
      </c>
      <c r="G140" s="244"/>
      <c r="H140" s="247">
        <v>4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197</v>
      </c>
      <c r="AU140" s="253" t="s">
        <v>84</v>
      </c>
      <c r="AV140" s="12" t="s">
        <v>84</v>
      </c>
      <c r="AW140" s="12" t="s">
        <v>37</v>
      </c>
      <c r="AX140" s="12" t="s">
        <v>82</v>
      </c>
      <c r="AY140" s="253" t="s">
        <v>188</v>
      </c>
    </row>
    <row r="141" s="1" customFormat="1" ht="25.5" customHeight="1">
      <c r="B141" s="45"/>
      <c r="C141" s="220" t="s">
        <v>269</v>
      </c>
      <c r="D141" s="220" t="s">
        <v>190</v>
      </c>
      <c r="E141" s="221" t="s">
        <v>206</v>
      </c>
      <c r="F141" s="222" t="s">
        <v>207</v>
      </c>
      <c r="G141" s="223" t="s">
        <v>193</v>
      </c>
      <c r="H141" s="224">
        <v>4</v>
      </c>
      <c r="I141" s="225"/>
      <c r="J141" s="226">
        <f>ROUND(I141*H141,2)</f>
        <v>0</v>
      </c>
      <c r="K141" s="222" t="s">
        <v>194</v>
      </c>
      <c r="L141" s="71"/>
      <c r="M141" s="227" t="s">
        <v>21</v>
      </c>
      <c r="N141" s="228" t="s">
        <v>45</v>
      </c>
      <c r="O141" s="4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" t="s">
        <v>195</v>
      </c>
      <c r="AT141" s="23" t="s">
        <v>190</v>
      </c>
      <c r="AU141" s="23" t="s">
        <v>84</v>
      </c>
      <c r="AY141" s="23" t="s">
        <v>188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82</v>
      </c>
      <c r="BK141" s="231">
        <f>ROUND(I141*H141,2)</f>
        <v>0</v>
      </c>
      <c r="BL141" s="23" t="s">
        <v>195</v>
      </c>
      <c r="BM141" s="23" t="s">
        <v>728</v>
      </c>
    </row>
    <row r="142" s="12" customFormat="1">
      <c r="B142" s="243"/>
      <c r="C142" s="244"/>
      <c r="D142" s="234" t="s">
        <v>197</v>
      </c>
      <c r="E142" s="245" t="s">
        <v>21</v>
      </c>
      <c r="F142" s="246" t="s">
        <v>195</v>
      </c>
      <c r="G142" s="244"/>
      <c r="H142" s="247">
        <v>4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197</v>
      </c>
      <c r="AU142" s="253" t="s">
        <v>84</v>
      </c>
      <c r="AV142" s="12" t="s">
        <v>84</v>
      </c>
      <c r="AW142" s="12" t="s">
        <v>37</v>
      </c>
      <c r="AX142" s="12" t="s">
        <v>82</v>
      </c>
      <c r="AY142" s="253" t="s">
        <v>188</v>
      </c>
    </row>
    <row r="143" s="1" customFormat="1" ht="38.25" customHeight="1">
      <c r="B143" s="45"/>
      <c r="C143" s="220" t="s">
        <v>126</v>
      </c>
      <c r="D143" s="220" t="s">
        <v>190</v>
      </c>
      <c r="E143" s="221" t="s">
        <v>667</v>
      </c>
      <c r="F143" s="222" t="s">
        <v>668</v>
      </c>
      <c r="G143" s="223" t="s">
        <v>193</v>
      </c>
      <c r="H143" s="224">
        <v>12.98</v>
      </c>
      <c r="I143" s="225"/>
      <c r="J143" s="226">
        <f>ROUND(I143*H143,2)</f>
        <v>0</v>
      </c>
      <c r="K143" s="222" t="s">
        <v>194</v>
      </c>
      <c r="L143" s="71"/>
      <c r="M143" s="227" t="s">
        <v>21</v>
      </c>
      <c r="N143" s="228" t="s">
        <v>45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0.26000000000000001</v>
      </c>
      <c r="T143" s="230">
        <f>S143*H143</f>
        <v>3.3748</v>
      </c>
      <c r="AR143" s="23" t="s">
        <v>195</v>
      </c>
      <c r="AT143" s="23" t="s">
        <v>190</v>
      </c>
      <c r="AU143" s="23" t="s">
        <v>84</v>
      </c>
      <c r="AY143" s="23" t="s">
        <v>188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82</v>
      </c>
      <c r="BK143" s="231">
        <f>ROUND(I143*H143,2)</f>
        <v>0</v>
      </c>
      <c r="BL143" s="23" t="s">
        <v>195</v>
      </c>
      <c r="BM143" s="23" t="s">
        <v>729</v>
      </c>
    </row>
    <row r="144" s="11" customFormat="1">
      <c r="B144" s="232"/>
      <c r="C144" s="233"/>
      <c r="D144" s="234" t="s">
        <v>197</v>
      </c>
      <c r="E144" s="235" t="s">
        <v>21</v>
      </c>
      <c r="F144" s="236" t="s">
        <v>730</v>
      </c>
      <c r="G144" s="233"/>
      <c r="H144" s="235" t="s">
        <v>21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197</v>
      </c>
      <c r="AU144" s="242" t="s">
        <v>84</v>
      </c>
      <c r="AV144" s="11" t="s">
        <v>82</v>
      </c>
      <c r="AW144" s="11" t="s">
        <v>37</v>
      </c>
      <c r="AX144" s="11" t="s">
        <v>74</v>
      </c>
      <c r="AY144" s="242" t="s">
        <v>188</v>
      </c>
    </row>
    <row r="145" s="12" customFormat="1">
      <c r="B145" s="243"/>
      <c r="C145" s="244"/>
      <c r="D145" s="234" t="s">
        <v>197</v>
      </c>
      <c r="E145" s="245" t="s">
        <v>21</v>
      </c>
      <c r="F145" s="246" t="s">
        <v>731</v>
      </c>
      <c r="G145" s="244"/>
      <c r="H145" s="247">
        <v>12.98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197</v>
      </c>
      <c r="AU145" s="253" t="s">
        <v>84</v>
      </c>
      <c r="AV145" s="12" t="s">
        <v>84</v>
      </c>
      <c r="AW145" s="12" t="s">
        <v>37</v>
      </c>
      <c r="AX145" s="12" t="s">
        <v>82</v>
      </c>
      <c r="AY145" s="253" t="s">
        <v>188</v>
      </c>
    </row>
    <row r="146" s="1" customFormat="1" ht="16.5" customHeight="1">
      <c r="B146" s="45"/>
      <c r="C146" s="220" t="s">
        <v>129</v>
      </c>
      <c r="D146" s="220" t="s">
        <v>190</v>
      </c>
      <c r="E146" s="221" t="s">
        <v>732</v>
      </c>
      <c r="F146" s="222" t="s">
        <v>733</v>
      </c>
      <c r="G146" s="223" t="s">
        <v>288</v>
      </c>
      <c r="H146" s="224">
        <v>5.5519999999999996</v>
      </c>
      <c r="I146" s="225"/>
      <c r="J146" s="226">
        <f>ROUND(I146*H146,2)</f>
        <v>0</v>
      </c>
      <c r="K146" s="222" t="s">
        <v>194</v>
      </c>
      <c r="L146" s="71"/>
      <c r="M146" s="227" t="s">
        <v>21</v>
      </c>
      <c r="N146" s="228" t="s">
        <v>45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0.27600000000000002</v>
      </c>
      <c r="T146" s="230">
        <f>S146*H146</f>
        <v>1.5323519999999999</v>
      </c>
      <c r="AR146" s="23" t="s">
        <v>195</v>
      </c>
      <c r="AT146" s="23" t="s">
        <v>190</v>
      </c>
      <c r="AU146" s="23" t="s">
        <v>84</v>
      </c>
      <c r="AY146" s="23" t="s">
        <v>188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82</v>
      </c>
      <c r="BK146" s="231">
        <f>ROUND(I146*H146,2)</f>
        <v>0</v>
      </c>
      <c r="BL146" s="23" t="s">
        <v>195</v>
      </c>
      <c r="BM146" s="23" t="s">
        <v>734</v>
      </c>
    </row>
    <row r="147" s="11" customFormat="1">
      <c r="B147" s="232"/>
      <c r="C147" s="233"/>
      <c r="D147" s="234" t="s">
        <v>197</v>
      </c>
      <c r="E147" s="235" t="s">
        <v>21</v>
      </c>
      <c r="F147" s="236" t="s">
        <v>735</v>
      </c>
      <c r="G147" s="233"/>
      <c r="H147" s="235" t="s">
        <v>21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197</v>
      </c>
      <c r="AU147" s="242" t="s">
        <v>84</v>
      </c>
      <c r="AV147" s="11" t="s">
        <v>82</v>
      </c>
      <c r="AW147" s="11" t="s">
        <v>37</v>
      </c>
      <c r="AX147" s="11" t="s">
        <v>74</v>
      </c>
      <c r="AY147" s="242" t="s">
        <v>188</v>
      </c>
    </row>
    <row r="148" s="12" customFormat="1">
      <c r="B148" s="243"/>
      <c r="C148" s="244"/>
      <c r="D148" s="234" t="s">
        <v>197</v>
      </c>
      <c r="E148" s="245" t="s">
        <v>21</v>
      </c>
      <c r="F148" s="246" t="s">
        <v>676</v>
      </c>
      <c r="G148" s="244"/>
      <c r="H148" s="247">
        <v>2.7759999999999998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AT148" s="253" t="s">
        <v>197</v>
      </c>
      <c r="AU148" s="253" t="s">
        <v>84</v>
      </c>
      <c r="AV148" s="12" t="s">
        <v>84</v>
      </c>
      <c r="AW148" s="12" t="s">
        <v>37</v>
      </c>
      <c r="AX148" s="12" t="s">
        <v>74</v>
      </c>
      <c r="AY148" s="253" t="s">
        <v>188</v>
      </c>
    </row>
    <row r="149" s="12" customFormat="1">
      <c r="B149" s="243"/>
      <c r="C149" s="244"/>
      <c r="D149" s="234" t="s">
        <v>197</v>
      </c>
      <c r="E149" s="245" t="s">
        <v>21</v>
      </c>
      <c r="F149" s="246" t="s">
        <v>676</v>
      </c>
      <c r="G149" s="244"/>
      <c r="H149" s="247">
        <v>2.7759999999999998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197</v>
      </c>
      <c r="AU149" s="253" t="s">
        <v>84</v>
      </c>
      <c r="AV149" s="12" t="s">
        <v>84</v>
      </c>
      <c r="AW149" s="12" t="s">
        <v>37</v>
      </c>
      <c r="AX149" s="12" t="s">
        <v>74</v>
      </c>
      <c r="AY149" s="253" t="s">
        <v>188</v>
      </c>
    </row>
    <row r="150" s="13" customFormat="1">
      <c r="B150" s="267"/>
      <c r="C150" s="268"/>
      <c r="D150" s="234" t="s">
        <v>197</v>
      </c>
      <c r="E150" s="269" t="s">
        <v>21</v>
      </c>
      <c r="F150" s="270" t="s">
        <v>489</v>
      </c>
      <c r="G150" s="268"/>
      <c r="H150" s="271">
        <v>5.5519999999999996</v>
      </c>
      <c r="I150" s="272"/>
      <c r="J150" s="268"/>
      <c r="K150" s="268"/>
      <c r="L150" s="273"/>
      <c r="M150" s="274"/>
      <c r="N150" s="275"/>
      <c r="O150" s="275"/>
      <c r="P150" s="275"/>
      <c r="Q150" s="275"/>
      <c r="R150" s="275"/>
      <c r="S150" s="275"/>
      <c r="T150" s="276"/>
      <c r="AT150" s="277" t="s">
        <v>197</v>
      </c>
      <c r="AU150" s="277" t="s">
        <v>84</v>
      </c>
      <c r="AV150" s="13" t="s">
        <v>195</v>
      </c>
      <c r="AW150" s="13" t="s">
        <v>37</v>
      </c>
      <c r="AX150" s="13" t="s">
        <v>82</v>
      </c>
      <c r="AY150" s="277" t="s">
        <v>188</v>
      </c>
    </row>
    <row r="151" s="1" customFormat="1" ht="38.25" customHeight="1">
      <c r="B151" s="45"/>
      <c r="C151" s="220" t="s">
        <v>132</v>
      </c>
      <c r="D151" s="220" t="s">
        <v>190</v>
      </c>
      <c r="E151" s="221" t="s">
        <v>736</v>
      </c>
      <c r="F151" s="222" t="s">
        <v>737</v>
      </c>
      <c r="G151" s="223" t="s">
        <v>266</v>
      </c>
      <c r="H151" s="224">
        <v>11.800000000000001</v>
      </c>
      <c r="I151" s="225"/>
      <c r="J151" s="226">
        <f>ROUND(I151*H151,2)</f>
        <v>0</v>
      </c>
      <c r="K151" s="222" t="s">
        <v>194</v>
      </c>
      <c r="L151" s="71"/>
      <c r="M151" s="227" t="s">
        <v>21</v>
      </c>
      <c r="N151" s="228" t="s">
        <v>45</v>
      </c>
      <c r="O151" s="46"/>
      <c r="P151" s="229">
        <f>O151*H151</f>
        <v>0</v>
      </c>
      <c r="Q151" s="229">
        <v>0.15540000000000001</v>
      </c>
      <c r="R151" s="229">
        <f>Q151*H151</f>
        <v>1.8337200000000002</v>
      </c>
      <c r="S151" s="229">
        <v>0</v>
      </c>
      <c r="T151" s="230">
        <f>S151*H151</f>
        <v>0</v>
      </c>
      <c r="AR151" s="23" t="s">
        <v>195</v>
      </c>
      <c r="AT151" s="23" t="s">
        <v>190</v>
      </c>
      <c r="AU151" s="23" t="s">
        <v>84</v>
      </c>
      <c r="AY151" s="23" t="s">
        <v>188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82</v>
      </c>
      <c r="BK151" s="231">
        <f>ROUND(I151*H151,2)</f>
        <v>0</v>
      </c>
      <c r="BL151" s="23" t="s">
        <v>195</v>
      </c>
      <c r="BM151" s="23" t="s">
        <v>738</v>
      </c>
    </row>
    <row r="152" s="12" customFormat="1">
      <c r="B152" s="243"/>
      <c r="C152" s="244"/>
      <c r="D152" s="234" t="s">
        <v>197</v>
      </c>
      <c r="E152" s="245" t="s">
        <v>21</v>
      </c>
      <c r="F152" s="246" t="s">
        <v>739</v>
      </c>
      <c r="G152" s="244"/>
      <c r="H152" s="247">
        <v>11.800000000000001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197</v>
      </c>
      <c r="AU152" s="253" t="s">
        <v>84</v>
      </c>
      <c r="AV152" s="12" t="s">
        <v>84</v>
      </c>
      <c r="AW152" s="12" t="s">
        <v>37</v>
      </c>
      <c r="AX152" s="12" t="s">
        <v>82</v>
      </c>
      <c r="AY152" s="253" t="s">
        <v>188</v>
      </c>
    </row>
    <row r="153" s="1" customFormat="1" ht="16.5" customHeight="1">
      <c r="B153" s="45"/>
      <c r="C153" s="254" t="s">
        <v>135</v>
      </c>
      <c r="D153" s="254" t="s">
        <v>251</v>
      </c>
      <c r="E153" s="255" t="s">
        <v>681</v>
      </c>
      <c r="F153" s="256" t="s">
        <v>682</v>
      </c>
      <c r="G153" s="257" t="s">
        <v>266</v>
      </c>
      <c r="H153" s="258">
        <v>12.98</v>
      </c>
      <c r="I153" s="259"/>
      <c r="J153" s="260">
        <f>ROUND(I153*H153,2)</f>
        <v>0</v>
      </c>
      <c r="K153" s="256" t="s">
        <v>194</v>
      </c>
      <c r="L153" s="261"/>
      <c r="M153" s="262" t="s">
        <v>21</v>
      </c>
      <c r="N153" s="263" t="s">
        <v>45</v>
      </c>
      <c r="O153" s="46"/>
      <c r="P153" s="229">
        <f>O153*H153</f>
        <v>0</v>
      </c>
      <c r="Q153" s="229">
        <v>0.021999999999999999</v>
      </c>
      <c r="R153" s="229">
        <f>Q153*H153</f>
        <v>0.28555999999999998</v>
      </c>
      <c r="S153" s="229">
        <v>0</v>
      </c>
      <c r="T153" s="230">
        <f>S153*H153</f>
        <v>0</v>
      </c>
      <c r="AR153" s="23" t="s">
        <v>229</v>
      </c>
      <c r="AT153" s="23" t="s">
        <v>251</v>
      </c>
      <c r="AU153" s="23" t="s">
        <v>84</v>
      </c>
      <c r="AY153" s="23" t="s">
        <v>188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82</v>
      </c>
      <c r="BK153" s="231">
        <f>ROUND(I153*H153,2)</f>
        <v>0</v>
      </c>
      <c r="BL153" s="23" t="s">
        <v>195</v>
      </c>
      <c r="BM153" s="23" t="s">
        <v>740</v>
      </c>
    </row>
    <row r="154" s="12" customFormat="1">
      <c r="B154" s="243"/>
      <c r="C154" s="244"/>
      <c r="D154" s="234" t="s">
        <v>197</v>
      </c>
      <c r="E154" s="245" t="s">
        <v>21</v>
      </c>
      <c r="F154" s="246" t="s">
        <v>731</v>
      </c>
      <c r="G154" s="244"/>
      <c r="H154" s="247">
        <v>12.98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197</v>
      </c>
      <c r="AU154" s="253" t="s">
        <v>84</v>
      </c>
      <c r="AV154" s="12" t="s">
        <v>84</v>
      </c>
      <c r="AW154" s="12" t="s">
        <v>37</v>
      </c>
      <c r="AX154" s="12" t="s">
        <v>82</v>
      </c>
      <c r="AY154" s="253" t="s">
        <v>188</v>
      </c>
    </row>
    <row r="155" s="1" customFormat="1" ht="51" customHeight="1">
      <c r="B155" s="45"/>
      <c r="C155" s="220" t="s">
        <v>138</v>
      </c>
      <c r="D155" s="220" t="s">
        <v>190</v>
      </c>
      <c r="E155" s="221" t="s">
        <v>685</v>
      </c>
      <c r="F155" s="222" t="s">
        <v>686</v>
      </c>
      <c r="G155" s="223" t="s">
        <v>193</v>
      </c>
      <c r="H155" s="224">
        <v>11.800000000000001</v>
      </c>
      <c r="I155" s="225"/>
      <c r="J155" s="226">
        <f>ROUND(I155*H155,2)</f>
        <v>0</v>
      </c>
      <c r="K155" s="222" t="s">
        <v>194</v>
      </c>
      <c r="L155" s="71"/>
      <c r="M155" s="227" t="s">
        <v>21</v>
      </c>
      <c r="N155" s="228" t="s">
        <v>45</v>
      </c>
      <c r="O155" s="46"/>
      <c r="P155" s="229">
        <f>O155*H155</f>
        <v>0</v>
      </c>
      <c r="Q155" s="229">
        <v>0.084250000000000005</v>
      </c>
      <c r="R155" s="229">
        <f>Q155*H155</f>
        <v>0.99415000000000009</v>
      </c>
      <c r="S155" s="229">
        <v>0</v>
      </c>
      <c r="T155" s="230">
        <f>S155*H155</f>
        <v>0</v>
      </c>
      <c r="AR155" s="23" t="s">
        <v>195</v>
      </c>
      <c r="AT155" s="23" t="s">
        <v>190</v>
      </c>
      <c r="AU155" s="23" t="s">
        <v>84</v>
      </c>
      <c r="AY155" s="23" t="s">
        <v>188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82</v>
      </c>
      <c r="BK155" s="231">
        <f>ROUND(I155*H155,2)</f>
        <v>0</v>
      </c>
      <c r="BL155" s="23" t="s">
        <v>195</v>
      </c>
      <c r="BM155" s="23" t="s">
        <v>741</v>
      </c>
    </row>
    <row r="156" s="11" customFormat="1">
      <c r="B156" s="232"/>
      <c r="C156" s="233"/>
      <c r="D156" s="234" t="s">
        <v>197</v>
      </c>
      <c r="E156" s="235" t="s">
        <v>21</v>
      </c>
      <c r="F156" s="236" t="s">
        <v>742</v>
      </c>
      <c r="G156" s="233"/>
      <c r="H156" s="235" t="s">
        <v>21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197</v>
      </c>
      <c r="AU156" s="242" t="s">
        <v>84</v>
      </c>
      <c r="AV156" s="11" t="s">
        <v>82</v>
      </c>
      <c r="AW156" s="11" t="s">
        <v>37</v>
      </c>
      <c r="AX156" s="11" t="s">
        <v>74</v>
      </c>
      <c r="AY156" s="242" t="s">
        <v>188</v>
      </c>
    </row>
    <row r="157" s="12" customFormat="1">
      <c r="B157" s="243"/>
      <c r="C157" s="244"/>
      <c r="D157" s="234" t="s">
        <v>197</v>
      </c>
      <c r="E157" s="245" t="s">
        <v>21</v>
      </c>
      <c r="F157" s="246" t="s">
        <v>743</v>
      </c>
      <c r="G157" s="244"/>
      <c r="H157" s="247">
        <v>11.800000000000001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AT157" s="253" t="s">
        <v>197</v>
      </c>
      <c r="AU157" s="253" t="s">
        <v>84</v>
      </c>
      <c r="AV157" s="12" t="s">
        <v>84</v>
      </c>
      <c r="AW157" s="12" t="s">
        <v>37</v>
      </c>
      <c r="AX157" s="12" t="s">
        <v>82</v>
      </c>
      <c r="AY157" s="253" t="s">
        <v>188</v>
      </c>
    </row>
    <row r="158" s="1" customFormat="1" ht="16.5" customHeight="1">
      <c r="B158" s="45"/>
      <c r="C158" s="254" t="s">
        <v>9</v>
      </c>
      <c r="D158" s="254" t="s">
        <v>251</v>
      </c>
      <c r="E158" s="255" t="s">
        <v>688</v>
      </c>
      <c r="F158" s="256" t="s">
        <v>689</v>
      </c>
      <c r="G158" s="257" t="s">
        <v>193</v>
      </c>
      <c r="H158" s="258">
        <v>12.98</v>
      </c>
      <c r="I158" s="259"/>
      <c r="J158" s="260">
        <f>ROUND(I158*H158,2)</f>
        <v>0</v>
      </c>
      <c r="K158" s="256" t="s">
        <v>194</v>
      </c>
      <c r="L158" s="261"/>
      <c r="M158" s="262" t="s">
        <v>21</v>
      </c>
      <c r="N158" s="263" t="s">
        <v>45</v>
      </c>
      <c r="O158" s="46"/>
      <c r="P158" s="229">
        <f>O158*H158</f>
        <v>0</v>
      </c>
      <c r="Q158" s="229">
        <v>0.13100000000000001</v>
      </c>
      <c r="R158" s="229">
        <f>Q158*H158</f>
        <v>1.7003800000000002</v>
      </c>
      <c r="S158" s="229">
        <v>0</v>
      </c>
      <c r="T158" s="230">
        <f>S158*H158</f>
        <v>0</v>
      </c>
      <c r="AR158" s="23" t="s">
        <v>229</v>
      </c>
      <c r="AT158" s="23" t="s">
        <v>251</v>
      </c>
      <c r="AU158" s="23" t="s">
        <v>84</v>
      </c>
      <c r="AY158" s="23" t="s">
        <v>188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82</v>
      </c>
      <c r="BK158" s="231">
        <f>ROUND(I158*H158,2)</f>
        <v>0</v>
      </c>
      <c r="BL158" s="23" t="s">
        <v>195</v>
      </c>
      <c r="BM158" s="23" t="s">
        <v>744</v>
      </c>
    </row>
    <row r="159" s="11" customFormat="1">
      <c r="B159" s="232"/>
      <c r="C159" s="233"/>
      <c r="D159" s="234" t="s">
        <v>197</v>
      </c>
      <c r="E159" s="235" t="s">
        <v>21</v>
      </c>
      <c r="F159" s="236" t="s">
        <v>745</v>
      </c>
      <c r="G159" s="233"/>
      <c r="H159" s="235" t="s">
        <v>21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197</v>
      </c>
      <c r="AU159" s="242" t="s">
        <v>84</v>
      </c>
      <c r="AV159" s="11" t="s">
        <v>82</v>
      </c>
      <c r="AW159" s="11" t="s">
        <v>37</v>
      </c>
      <c r="AX159" s="11" t="s">
        <v>74</v>
      </c>
      <c r="AY159" s="242" t="s">
        <v>188</v>
      </c>
    </row>
    <row r="160" s="12" customFormat="1">
      <c r="B160" s="243"/>
      <c r="C160" s="244"/>
      <c r="D160" s="234" t="s">
        <v>197</v>
      </c>
      <c r="E160" s="245" t="s">
        <v>21</v>
      </c>
      <c r="F160" s="246" t="s">
        <v>746</v>
      </c>
      <c r="G160" s="244"/>
      <c r="H160" s="247">
        <v>12.98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197</v>
      </c>
      <c r="AU160" s="253" t="s">
        <v>84</v>
      </c>
      <c r="AV160" s="12" t="s">
        <v>84</v>
      </c>
      <c r="AW160" s="12" t="s">
        <v>37</v>
      </c>
      <c r="AX160" s="12" t="s">
        <v>82</v>
      </c>
      <c r="AY160" s="253" t="s">
        <v>188</v>
      </c>
    </row>
    <row r="161" s="1" customFormat="1" ht="25.5" customHeight="1">
      <c r="B161" s="45"/>
      <c r="C161" s="220" t="s">
        <v>143</v>
      </c>
      <c r="D161" s="220" t="s">
        <v>190</v>
      </c>
      <c r="E161" s="221" t="s">
        <v>691</v>
      </c>
      <c r="F161" s="222" t="s">
        <v>692</v>
      </c>
      <c r="G161" s="223" t="s">
        <v>288</v>
      </c>
      <c r="H161" s="224">
        <v>5.5519999999999996</v>
      </c>
      <c r="I161" s="225"/>
      <c r="J161" s="226">
        <f>ROUND(I161*H161,2)</f>
        <v>0</v>
      </c>
      <c r="K161" s="222" t="s">
        <v>194</v>
      </c>
      <c r="L161" s="71"/>
      <c r="M161" s="227" t="s">
        <v>21</v>
      </c>
      <c r="N161" s="228" t="s">
        <v>45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" t="s">
        <v>195</v>
      </c>
      <c r="AT161" s="23" t="s">
        <v>190</v>
      </c>
      <c r="AU161" s="23" t="s">
        <v>84</v>
      </c>
      <c r="AY161" s="23" t="s">
        <v>188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82</v>
      </c>
      <c r="BK161" s="231">
        <f>ROUND(I161*H161,2)</f>
        <v>0</v>
      </c>
      <c r="BL161" s="23" t="s">
        <v>195</v>
      </c>
      <c r="BM161" s="23" t="s">
        <v>747</v>
      </c>
    </row>
    <row r="162" s="11" customFormat="1">
      <c r="B162" s="232"/>
      <c r="C162" s="233"/>
      <c r="D162" s="234" t="s">
        <v>197</v>
      </c>
      <c r="E162" s="235" t="s">
        <v>21</v>
      </c>
      <c r="F162" s="236" t="s">
        <v>748</v>
      </c>
      <c r="G162" s="233"/>
      <c r="H162" s="235" t="s">
        <v>21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197</v>
      </c>
      <c r="AU162" s="242" t="s">
        <v>84</v>
      </c>
      <c r="AV162" s="11" t="s">
        <v>82</v>
      </c>
      <c r="AW162" s="11" t="s">
        <v>37</v>
      </c>
      <c r="AX162" s="11" t="s">
        <v>74</v>
      </c>
      <c r="AY162" s="242" t="s">
        <v>188</v>
      </c>
    </row>
    <row r="163" s="12" customFormat="1">
      <c r="B163" s="243"/>
      <c r="C163" s="244"/>
      <c r="D163" s="234" t="s">
        <v>197</v>
      </c>
      <c r="E163" s="245" t="s">
        <v>21</v>
      </c>
      <c r="F163" s="246" t="s">
        <v>676</v>
      </c>
      <c r="G163" s="244"/>
      <c r="H163" s="247">
        <v>2.7759999999999998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197</v>
      </c>
      <c r="AU163" s="253" t="s">
        <v>84</v>
      </c>
      <c r="AV163" s="12" t="s">
        <v>84</v>
      </c>
      <c r="AW163" s="12" t="s">
        <v>37</v>
      </c>
      <c r="AX163" s="12" t="s">
        <v>74</v>
      </c>
      <c r="AY163" s="253" t="s">
        <v>188</v>
      </c>
    </row>
    <row r="164" s="12" customFormat="1">
      <c r="B164" s="243"/>
      <c r="C164" s="244"/>
      <c r="D164" s="234" t="s">
        <v>197</v>
      </c>
      <c r="E164" s="245" t="s">
        <v>21</v>
      </c>
      <c r="F164" s="246" t="s">
        <v>676</v>
      </c>
      <c r="G164" s="244"/>
      <c r="H164" s="247">
        <v>2.7759999999999998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197</v>
      </c>
      <c r="AU164" s="253" t="s">
        <v>84</v>
      </c>
      <c r="AV164" s="12" t="s">
        <v>84</v>
      </c>
      <c r="AW164" s="12" t="s">
        <v>37</v>
      </c>
      <c r="AX164" s="12" t="s">
        <v>74</v>
      </c>
      <c r="AY164" s="253" t="s">
        <v>188</v>
      </c>
    </row>
    <row r="165" s="13" customFormat="1">
      <c r="B165" s="267"/>
      <c r="C165" s="268"/>
      <c r="D165" s="234" t="s">
        <v>197</v>
      </c>
      <c r="E165" s="269" t="s">
        <v>21</v>
      </c>
      <c r="F165" s="270" t="s">
        <v>489</v>
      </c>
      <c r="G165" s="268"/>
      <c r="H165" s="271">
        <v>5.5519999999999996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AT165" s="277" t="s">
        <v>197</v>
      </c>
      <c r="AU165" s="277" t="s">
        <v>84</v>
      </c>
      <c r="AV165" s="13" t="s">
        <v>195</v>
      </c>
      <c r="AW165" s="13" t="s">
        <v>37</v>
      </c>
      <c r="AX165" s="13" t="s">
        <v>82</v>
      </c>
      <c r="AY165" s="277" t="s">
        <v>188</v>
      </c>
    </row>
    <row r="166" s="1" customFormat="1" ht="25.5" customHeight="1">
      <c r="B166" s="45"/>
      <c r="C166" s="220" t="s">
        <v>146</v>
      </c>
      <c r="D166" s="220" t="s">
        <v>190</v>
      </c>
      <c r="E166" s="221" t="s">
        <v>695</v>
      </c>
      <c r="F166" s="222" t="s">
        <v>696</v>
      </c>
      <c r="G166" s="223" t="s">
        <v>288</v>
      </c>
      <c r="H166" s="224">
        <v>5.5519999999999996</v>
      </c>
      <c r="I166" s="225"/>
      <c r="J166" s="226">
        <f>ROUND(I166*H166,2)</f>
        <v>0</v>
      </c>
      <c r="K166" s="222" t="s">
        <v>194</v>
      </c>
      <c r="L166" s="71"/>
      <c r="M166" s="227" t="s">
        <v>21</v>
      </c>
      <c r="N166" s="228" t="s">
        <v>45</v>
      </c>
      <c r="O166" s="4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" t="s">
        <v>195</v>
      </c>
      <c r="AT166" s="23" t="s">
        <v>190</v>
      </c>
      <c r="AU166" s="23" t="s">
        <v>84</v>
      </c>
      <c r="AY166" s="23" t="s">
        <v>188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82</v>
      </c>
      <c r="BK166" s="231">
        <f>ROUND(I166*H166,2)</f>
        <v>0</v>
      </c>
      <c r="BL166" s="23" t="s">
        <v>195</v>
      </c>
      <c r="BM166" s="23" t="s">
        <v>749</v>
      </c>
    </row>
    <row r="167" s="11" customFormat="1">
      <c r="B167" s="232"/>
      <c r="C167" s="233"/>
      <c r="D167" s="234" t="s">
        <v>197</v>
      </c>
      <c r="E167" s="235" t="s">
        <v>21</v>
      </c>
      <c r="F167" s="236" t="s">
        <v>748</v>
      </c>
      <c r="G167" s="233"/>
      <c r="H167" s="235" t="s">
        <v>21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197</v>
      </c>
      <c r="AU167" s="242" t="s">
        <v>84</v>
      </c>
      <c r="AV167" s="11" t="s">
        <v>82</v>
      </c>
      <c r="AW167" s="11" t="s">
        <v>37</v>
      </c>
      <c r="AX167" s="11" t="s">
        <v>74</v>
      </c>
      <c r="AY167" s="242" t="s">
        <v>188</v>
      </c>
    </row>
    <row r="168" s="12" customFormat="1">
      <c r="B168" s="243"/>
      <c r="C168" s="244"/>
      <c r="D168" s="234" t="s">
        <v>197</v>
      </c>
      <c r="E168" s="245" t="s">
        <v>21</v>
      </c>
      <c r="F168" s="246" t="s">
        <v>676</v>
      </c>
      <c r="G168" s="244"/>
      <c r="H168" s="247">
        <v>2.7759999999999998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197</v>
      </c>
      <c r="AU168" s="253" t="s">
        <v>84</v>
      </c>
      <c r="AV168" s="12" t="s">
        <v>84</v>
      </c>
      <c r="AW168" s="12" t="s">
        <v>37</v>
      </c>
      <c r="AX168" s="12" t="s">
        <v>74</v>
      </c>
      <c r="AY168" s="253" t="s">
        <v>188</v>
      </c>
    </row>
    <row r="169" s="12" customFormat="1">
      <c r="B169" s="243"/>
      <c r="C169" s="244"/>
      <c r="D169" s="234" t="s">
        <v>197</v>
      </c>
      <c r="E169" s="245" t="s">
        <v>21</v>
      </c>
      <c r="F169" s="246" t="s">
        <v>676</v>
      </c>
      <c r="G169" s="244"/>
      <c r="H169" s="247">
        <v>2.7759999999999998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197</v>
      </c>
      <c r="AU169" s="253" t="s">
        <v>84</v>
      </c>
      <c r="AV169" s="12" t="s">
        <v>84</v>
      </c>
      <c r="AW169" s="12" t="s">
        <v>37</v>
      </c>
      <c r="AX169" s="12" t="s">
        <v>74</v>
      </c>
      <c r="AY169" s="253" t="s">
        <v>188</v>
      </c>
    </row>
    <row r="170" s="13" customFormat="1">
      <c r="B170" s="267"/>
      <c r="C170" s="268"/>
      <c r="D170" s="234" t="s">
        <v>197</v>
      </c>
      <c r="E170" s="269" t="s">
        <v>21</v>
      </c>
      <c r="F170" s="270" t="s">
        <v>489</v>
      </c>
      <c r="G170" s="268"/>
      <c r="H170" s="271">
        <v>5.5519999999999996</v>
      </c>
      <c r="I170" s="272"/>
      <c r="J170" s="268"/>
      <c r="K170" s="268"/>
      <c r="L170" s="273"/>
      <c r="M170" s="274"/>
      <c r="N170" s="275"/>
      <c r="O170" s="275"/>
      <c r="P170" s="275"/>
      <c r="Q170" s="275"/>
      <c r="R170" s="275"/>
      <c r="S170" s="275"/>
      <c r="T170" s="276"/>
      <c r="AT170" s="277" t="s">
        <v>197</v>
      </c>
      <c r="AU170" s="277" t="s">
        <v>84</v>
      </c>
      <c r="AV170" s="13" t="s">
        <v>195</v>
      </c>
      <c r="AW170" s="13" t="s">
        <v>37</v>
      </c>
      <c r="AX170" s="13" t="s">
        <v>82</v>
      </c>
      <c r="AY170" s="277" t="s">
        <v>188</v>
      </c>
    </row>
    <row r="171" s="1" customFormat="1" ht="25.5" customHeight="1">
      <c r="B171" s="45"/>
      <c r="C171" s="220" t="s">
        <v>149</v>
      </c>
      <c r="D171" s="220" t="s">
        <v>190</v>
      </c>
      <c r="E171" s="221" t="s">
        <v>698</v>
      </c>
      <c r="F171" s="222" t="s">
        <v>699</v>
      </c>
      <c r="G171" s="223" t="s">
        <v>288</v>
      </c>
      <c r="H171" s="224">
        <v>105.488</v>
      </c>
      <c r="I171" s="225"/>
      <c r="J171" s="226">
        <f>ROUND(I171*H171,2)</f>
        <v>0</v>
      </c>
      <c r="K171" s="222" t="s">
        <v>194</v>
      </c>
      <c r="L171" s="71"/>
      <c r="M171" s="227" t="s">
        <v>21</v>
      </c>
      <c r="N171" s="228" t="s">
        <v>45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195</v>
      </c>
      <c r="AT171" s="23" t="s">
        <v>190</v>
      </c>
      <c r="AU171" s="23" t="s">
        <v>84</v>
      </c>
      <c r="AY171" s="23" t="s">
        <v>188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82</v>
      </c>
      <c r="BK171" s="231">
        <f>ROUND(I171*H171,2)</f>
        <v>0</v>
      </c>
      <c r="BL171" s="23" t="s">
        <v>195</v>
      </c>
      <c r="BM171" s="23" t="s">
        <v>750</v>
      </c>
    </row>
    <row r="172" s="12" customFormat="1">
      <c r="B172" s="243"/>
      <c r="C172" s="244"/>
      <c r="D172" s="234" t="s">
        <v>197</v>
      </c>
      <c r="E172" s="245" t="s">
        <v>21</v>
      </c>
      <c r="F172" s="246" t="s">
        <v>751</v>
      </c>
      <c r="G172" s="244"/>
      <c r="H172" s="247">
        <v>105.488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197</v>
      </c>
      <c r="AU172" s="253" t="s">
        <v>84</v>
      </c>
      <c r="AV172" s="12" t="s">
        <v>84</v>
      </c>
      <c r="AW172" s="12" t="s">
        <v>37</v>
      </c>
      <c r="AX172" s="12" t="s">
        <v>82</v>
      </c>
      <c r="AY172" s="253" t="s">
        <v>188</v>
      </c>
    </row>
    <row r="173" s="1" customFormat="1" ht="25.5" customHeight="1">
      <c r="B173" s="45"/>
      <c r="C173" s="220" t="s">
        <v>152</v>
      </c>
      <c r="D173" s="220" t="s">
        <v>190</v>
      </c>
      <c r="E173" s="221" t="s">
        <v>702</v>
      </c>
      <c r="F173" s="222" t="s">
        <v>703</v>
      </c>
      <c r="G173" s="223" t="s">
        <v>288</v>
      </c>
      <c r="H173" s="224">
        <v>5.5519999999999996</v>
      </c>
      <c r="I173" s="225"/>
      <c r="J173" s="226">
        <f>ROUND(I173*H173,2)</f>
        <v>0</v>
      </c>
      <c r="K173" s="222" t="s">
        <v>194</v>
      </c>
      <c r="L173" s="71"/>
      <c r="M173" s="227" t="s">
        <v>21</v>
      </c>
      <c r="N173" s="228" t="s">
        <v>45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195</v>
      </c>
      <c r="AT173" s="23" t="s">
        <v>190</v>
      </c>
      <c r="AU173" s="23" t="s">
        <v>84</v>
      </c>
      <c r="AY173" s="23" t="s">
        <v>188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82</v>
      </c>
      <c r="BK173" s="231">
        <f>ROUND(I173*H173,2)</f>
        <v>0</v>
      </c>
      <c r="BL173" s="23" t="s">
        <v>195</v>
      </c>
      <c r="BM173" s="23" t="s">
        <v>752</v>
      </c>
    </row>
    <row r="174" s="11" customFormat="1">
      <c r="B174" s="232"/>
      <c r="C174" s="233"/>
      <c r="D174" s="234" t="s">
        <v>197</v>
      </c>
      <c r="E174" s="235" t="s">
        <v>21</v>
      </c>
      <c r="F174" s="236" t="s">
        <v>748</v>
      </c>
      <c r="G174" s="233"/>
      <c r="H174" s="235" t="s">
        <v>21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197</v>
      </c>
      <c r="AU174" s="242" t="s">
        <v>84</v>
      </c>
      <c r="AV174" s="11" t="s">
        <v>82</v>
      </c>
      <c r="AW174" s="11" t="s">
        <v>37</v>
      </c>
      <c r="AX174" s="11" t="s">
        <v>74</v>
      </c>
      <c r="AY174" s="242" t="s">
        <v>188</v>
      </c>
    </row>
    <row r="175" s="12" customFormat="1">
      <c r="B175" s="243"/>
      <c r="C175" s="244"/>
      <c r="D175" s="234" t="s">
        <v>197</v>
      </c>
      <c r="E175" s="245" t="s">
        <v>21</v>
      </c>
      <c r="F175" s="246" t="s">
        <v>676</v>
      </c>
      <c r="G175" s="244"/>
      <c r="H175" s="247">
        <v>2.7759999999999998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197</v>
      </c>
      <c r="AU175" s="253" t="s">
        <v>84</v>
      </c>
      <c r="AV175" s="12" t="s">
        <v>84</v>
      </c>
      <c r="AW175" s="12" t="s">
        <v>37</v>
      </c>
      <c r="AX175" s="12" t="s">
        <v>74</v>
      </c>
      <c r="AY175" s="253" t="s">
        <v>188</v>
      </c>
    </row>
    <row r="176" s="12" customFormat="1">
      <c r="B176" s="243"/>
      <c r="C176" s="244"/>
      <c r="D176" s="234" t="s">
        <v>197</v>
      </c>
      <c r="E176" s="245" t="s">
        <v>21</v>
      </c>
      <c r="F176" s="246" t="s">
        <v>676</v>
      </c>
      <c r="G176" s="244"/>
      <c r="H176" s="247">
        <v>2.7759999999999998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197</v>
      </c>
      <c r="AU176" s="253" t="s">
        <v>84</v>
      </c>
      <c r="AV176" s="12" t="s">
        <v>84</v>
      </c>
      <c r="AW176" s="12" t="s">
        <v>37</v>
      </c>
      <c r="AX176" s="12" t="s">
        <v>74</v>
      </c>
      <c r="AY176" s="253" t="s">
        <v>188</v>
      </c>
    </row>
    <row r="177" s="13" customFormat="1">
      <c r="B177" s="267"/>
      <c r="C177" s="268"/>
      <c r="D177" s="234" t="s">
        <v>197</v>
      </c>
      <c r="E177" s="269" t="s">
        <v>21</v>
      </c>
      <c r="F177" s="270" t="s">
        <v>489</v>
      </c>
      <c r="G177" s="268"/>
      <c r="H177" s="271">
        <v>5.5519999999999996</v>
      </c>
      <c r="I177" s="272"/>
      <c r="J177" s="268"/>
      <c r="K177" s="268"/>
      <c r="L177" s="273"/>
      <c r="M177" s="278"/>
      <c r="N177" s="279"/>
      <c r="O177" s="279"/>
      <c r="P177" s="279"/>
      <c r="Q177" s="279"/>
      <c r="R177" s="279"/>
      <c r="S177" s="279"/>
      <c r="T177" s="280"/>
      <c r="AT177" s="277" t="s">
        <v>197</v>
      </c>
      <c r="AU177" s="277" t="s">
        <v>84</v>
      </c>
      <c r="AV177" s="13" t="s">
        <v>195</v>
      </c>
      <c r="AW177" s="13" t="s">
        <v>37</v>
      </c>
      <c r="AX177" s="13" t="s">
        <v>82</v>
      </c>
      <c r="AY177" s="277" t="s">
        <v>188</v>
      </c>
    </row>
    <row r="178" s="1" customFormat="1" ht="6.96" customHeight="1">
      <c r="B178" s="66"/>
      <c r="C178" s="67"/>
      <c r="D178" s="67"/>
      <c r="E178" s="67"/>
      <c r="F178" s="67"/>
      <c r="G178" s="67"/>
      <c r="H178" s="67"/>
      <c r="I178" s="165"/>
      <c r="J178" s="67"/>
      <c r="K178" s="67"/>
      <c r="L178" s="71"/>
    </row>
  </sheetData>
  <sheetProtection sheet="1" autoFilter="0" formatColumns="0" formatRows="0" objects="1" scenarios="1" spinCount="100000" saltValue="cX7Z2hc15GSDcX5XnoSSxrG4dONn9nmWdN/TxQ+WymEU7zGq3juwmjKa4FMGahWeYXoG6U5rMT89tQybOonoWQ==" hashValue="ZRQL3gdoKFfEQ880/7/KYZBQ9RFGRN2Rg2/NtU9rHTXVsHGzSrNVJdp1NXGzupg7WvZMChInhcsL8ca5X6QT+g==" algorithmName="SHA-512" password="CC35"/>
  <autoFilter ref="C83:K177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151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753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ROUND(SUM(BE78:BE84), 2)</f>
        <v>0</v>
      </c>
      <c r="G30" s="46"/>
      <c r="H30" s="46"/>
      <c r="I30" s="157">
        <v>0.20999999999999999</v>
      </c>
      <c r="J30" s="156">
        <f>ROUND(ROUND((SUM(BE78:BE84)),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ROUND(SUM(BF78:BF84), 2)</f>
        <v>0</v>
      </c>
      <c r="G31" s="46"/>
      <c r="H31" s="46"/>
      <c r="I31" s="157">
        <v>0.14999999999999999</v>
      </c>
      <c r="J31" s="156">
        <f>ROUND(ROUND((SUM(BF78:BF84)),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ROUND(SUM(BG78:BG84),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ROUND(SUM(BH78:BH84),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ROUND(SUM(BI78:BI84),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24 - Ostatní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754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755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172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zahrady mateřské školky, Tarnavova 18, Ostrava-Zábřeh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161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24 - Ostatní náklady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Tarnavova 3020/18 Ostrava-Zábřeh</v>
      </c>
      <c r="G72" s="73"/>
      <c r="H72" s="73"/>
      <c r="I72" s="193" t="s">
        <v>25</v>
      </c>
      <c r="J72" s="84" t="str">
        <f>IF(J12="","",J12)</f>
        <v>1. 12. 2018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 xml:space="preserve">MŠ Ostrava Zábřeh, za školou 1, přízp. organizace </v>
      </c>
      <c r="G74" s="73"/>
      <c r="H74" s="73"/>
      <c r="I74" s="193" t="s">
        <v>34</v>
      </c>
      <c r="J74" s="192" t="str">
        <f>E21</f>
        <v>Ing. Dagmar Rudolfová, Ing. Miroslava Najman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173</v>
      </c>
      <c r="D77" s="196" t="s">
        <v>59</v>
      </c>
      <c r="E77" s="196" t="s">
        <v>55</v>
      </c>
      <c r="F77" s="196" t="s">
        <v>174</v>
      </c>
      <c r="G77" s="196" t="s">
        <v>175</v>
      </c>
      <c r="H77" s="196" t="s">
        <v>176</v>
      </c>
      <c r="I77" s="197" t="s">
        <v>177</v>
      </c>
      <c r="J77" s="196" t="s">
        <v>165</v>
      </c>
      <c r="K77" s="198" t="s">
        <v>178</v>
      </c>
      <c r="L77" s="199"/>
      <c r="M77" s="101" t="s">
        <v>179</v>
      </c>
      <c r="N77" s="102" t="s">
        <v>44</v>
      </c>
      <c r="O77" s="102" t="s">
        <v>180</v>
      </c>
      <c r="P77" s="102" t="s">
        <v>181</v>
      </c>
      <c r="Q77" s="102" t="s">
        <v>182</v>
      </c>
      <c r="R77" s="102" t="s">
        <v>183</v>
      </c>
      <c r="S77" s="102" t="s">
        <v>184</v>
      </c>
      <c r="T77" s="103" t="s">
        <v>185</v>
      </c>
    </row>
    <row r="78" s="1" customFormat="1" ht="29.28" customHeight="1">
      <c r="B78" s="45"/>
      <c r="C78" s="107" t="s">
        <v>166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73</v>
      </c>
      <c r="AU78" s="23" t="s">
        <v>167</v>
      </c>
      <c r="BK78" s="203">
        <f>BK79</f>
        <v>0</v>
      </c>
    </row>
    <row r="79" s="10" customFormat="1" ht="37.44001" customHeight="1">
      <c r="B79" s="204"/>
      <c r="C79" s="205"/>
      <c r="D79" s="206" t="s">
        <v>73</v>
      </c>
      <c r="E79" s="207" t="s">
        <v>756</v>
      </c>
      <c r="F79" s="207" t="s">
        <v>757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215</v>
      </c>
      <c r="AT79" s="216" t="s">
        <v>73</v>
      </c>
      <c r="AU79" s="216" t="s">
        <v>74</v>
      </c>
      <c r="AY79" s="215" t="s">
        <v>188</v>
      </c>
      <c r="BK79" s="217">
        <f>BK80</f>
        <v>0</v>
      </c>
    </row>
    <row r="80" s="10" customFormat="1" ht="19.92" customHeight="1">
      <c r="B80" s="204"/>
      <c r="C80" s="205"/>
      <c r="D80" s="206" t="s">
        <v>73</v>
      </c>
      <c r="E80" s="218" t="s">
        <v>153</v>
      </c>
      <c r="F80" s="218" t="s">
        <v>758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SUM(P81:P84)</f>
        <v>0</v>
      </c>
      <c r="Q80" s="212"/>
      <c r="R80" s="213">
        <f>SUM(R81:R84)</f>
        <v>0</v>
      </c>
      <c r="S80" s="212"/>
      <c r="T80" s="214">
        <f>SUM(T81:T84)</f>
        <v>0</v>
      </c>
      <c r="AR80" s="215" t="s">
        <v>215</v>
      </c>
      <c r="AT80" s="216" t="s">
        <v>73</v>
      </c>
      <c r="AU80" s="216" t="s">
        <v>82</v>
      </c>
      <c r="AY80" s="215" t="s">
        <v>188</v>
      </c>
      <c r="BK80" s="217">
        <f>SUM(BK81:BK84)</f>
        <v>0</v>
      </c>
    </row>
    <row r="81" s="1" customFormat="1" ht="16.5" customHeight="1">
      <c r="B81" s="45"/>
      <c r="C81" s="254" t="s">
        <v>82</v>
      </c>
      <c r="D81" s="254" t="s">
        <v>251</v>
      </c>
      <c r="E81" s="255" t="s">
        <v>79</v>
      </c>
      <c r="F81" s="256" t="s">
        <v>759</v>
      </c>
      <c r="G81" s="257" t="s">
        <v>243</v>
      </c>
      <c r="H81" s="258">
        <v>10</v>
      </c>
      <c r="I81" s="259"/>
      <c r="J81" s="260">
        <f>ROUND(I81*H81,2)</f>
        <v>0</v>
      </c>
      <c r="K81" s="256" t="s">
        <v>21</v>
      </c>
      <c r="L81" s="261"/>
      <c r="M81" s="262" t="s">
        <v>21</v>
      </c>
      <c r="N81" s="263" t="s">
        <v>45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229</v>
      </c>
      <c r="AT81" s="23" t="s">
        <v>251</v>
      </c>
      <c r="AU81" s="23" t="s">
        <v>84</v>
      </c>
      <c r="AY81" s="23" t="s">
        <v>188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82</v>
      </c>
      <c r="BK81" s="231">
        <f>ROUND(I81*H81,2)</f>
        <v>0</v>
      </c>
      <c r="BL81" s="23" t="s">
        <v>195</v>
      </c>
      <c r="BM81" s="23" t="s">
        <v>760</v>
      </c>
    </row>
    <row r="82" s="1" customFormat="1" ht="16.5" customHeight="1">
      <c r="B82" s="45"/>
      <c r="C82" s="254" t="s">
        <v>84</v>
      </c>
      <c r="D82" s="254" t="s">
        <v>251</v>
      </c>
      <c r="E82" s="255" t="s">
        <v>85</v>
      </c>
      <c r="F82" s="256" t="s">
        <v>761</v>
      </c>
      <c r="G82" s="257" t="s">
        <v>243</v>
      </c>
      <c r="H82" s="258">
        <v>10</v>
      </c>
      <c r="I82" s="259"/>
      <c r="J82" s="260">
        <f>ROUND(I82*H82,2)</f>
        <v>0</v>
      </c>
      <c r="K82" s="256" t="s">
        <v>21</v>
      </c>
      <c r="L82" s="261"/>
      <c r="M82" s="262" t="s">
        <v>21</v>
      </c>
      <c r="N82" s="263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229</v>
      </c>
      <c r="AT82" s="23" t="s">
        <v>251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762</v>
      </c>
    </row>
    <row r="83" s="1" customFormat="1" ht="16.5" customHeight="1">
      <c r="B83" s="45"/>
      <c r="C83" s="254" t="s">
        <v>205</v>
      </c>
      <c r="D83" s="254" t="s">
        <v>251</v>
      </c>
      <c r="E83" s="255" t="s">
        <v>88</v>
      </c>
      <c r="F83" s="256" t="s">
        <v>763</v>
      </c>
      <c r="G83" s="257" t="s">
        <v>243</v>
      </c>
      <c r="H83" s="258">
        <v>10</v>
      </c>
      <c r="I83" s="259"/>
      <c r="J83" s="260">
        <f>ROUND(I83*H83,2)</f>
        <v>0</v>
      </c>
      <c r="K83" s="256" t="s">
        <v>21</v>
      </c>
      <c r="L83" s="261"/>
      <c r="M83" s="262" t="s">
        <v>21</v>
      </c>
      <c r="N83" s="263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229</v>
      </c>
      <c r="AT83" s="23" t="s">
        <v>251</v>
      </c>
      <c r="AU83" s="23" t="s">
        <v>84</v>
      </c>
      <c r="AY83" s="23" t="s">
        <v>188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195</v>
      </c>
      <c r="BM83" s="23" t="s">
        <v>764</v>
      </c>
    </row>
    <row r="84" s="1" customFormat="1" ht="16.5" customHeight="1">
      <c r="B84" s="45"/>
      <c r="C84" s="254" t="s">
        <v>195</v>
      </c>
      <c r="D84" s="254" t="s">
        <v>251</v>
      </c>
      <c r="E84" s="255" t="s">
        <v>91</v>
      </c>
      <c r="F84" s="256" t="s">
        <v>765</v>
      </c>
      <c r="G84" s="257" t="s">
        <v>243</v>
      </c>
      <c r="H84" s="258">
        <v>5</v>
      </c>
      <c r="I84" s="259"/>
      <c r="J84" s="260">
        <f>ROUND(I84*H84,2)</f>
        <v>0</v>
      </c>
      <c r="K84" s="256" t="s">
        <v>21</v>
      </c>
      <c r="L84" s="261"/>
      <c r="M84" s="262" t="s">
        <v>21</v>
      </c>
      <c r="N84" s="281" t="s">
        <v>45</v>
      </c>
      <c r="O84" s="282"/>
      <c r="P84" s="283">
        <f>O84*H84</f>
        <v>0</v>
      </c>
      <c r="Q84" s="283">
        <v>0</v>
      </c>
      <c r="R84" s="283">
        <f>Q84*H84</f>
        <v>0</v>
      </c>
      <c r="S84" s="283">
        <v>0</v>
      </c>
      <c r="T84" s="284">
        <f>S84*H84</f>
        <v>0</v>
      </c>
      <c r="AR84" s="23" t="s">
        <v>229</v>
      </c>
      <c r="AT84" s="23" t="s">
        <v>251</v>
      </c>
      <c r="AU84" s="23" t="s">
        <v>84</v>
      </c>
      <c r="AY84" s="23" t="s">
        <v>188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82</v>
      </c>
      <c r="BK84" s="231">
        <f>ROUND(I84*H84,2)</f>
        <v>0</v>
      </c>
      <c r="BL84" s="23" t="s">
        <v>195</v>
      </c>
      <c r="BM84" s="23" t="s">
        <v>766</v>
      </c>
    </row>
    <row r="85" s="1" customFormat="1" ht="6.96" customHeight="1">
      <c r="B85" s="66"/>
      <c r="C85" s="67"/>
      <c r="D85" s="67"/>
      <c r="E85" s="67"/>
      <c r="F85" s="67"/>
      <c r="G85" s="67"/>
      <c r="H85" s="67"/>
      <c r="I85" s="165"/>
      <c r="J85" s="67"/>
      <c r="K85" s="67"/>
      <c r="L85" s="71"/>
    </row>
  </sheetData>
  <sheetProtection sheet="1" autoFilter="0" formatColumns="0" formatRows="0" objects="1" scenarios="1" spinCount="100000" saltValue="ZSrSpCbVaZWKR8KVlerutS7K7f5uvI3fJf1V6+xRCem5IPUeU98TB+dWn6VZwbWYhpaBQ0b7xdS1d3unWfDXOg==" hashValue="kVP2WeBUSYL1R9llYJKRQH/vufXUPeMipLsosfEJ6b3ciMCVhLVo9omM2rPz/Wz+Mm7vJQ6tQqkSFpYCxltLEA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154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767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ROUND(J81,2)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ROUND(SUM(BE81:BE91), 2)</f>
        <v>0</v>
      </c>
      <c r="G30" s="46"/>
      <c r="H30" s="46"/>
      <c r="I30" s="157">
        <v>0.20999999999999999</v>
      </c>
      <c r="J30" s="156">
        <f>ROUND(ROUND((SUM(BE81:BE91)),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ROUND(SUM(BF81:BF91), 2)</f>
        <v>0</v>
      </c>
      <c r="G31" s="46"/>
      <c r="H31" s="46"/>
      <c r="I31" s="157">
        <v>0.14999999999999999</v>
      </c>
      <c r="J31" s="156">
        <f>ROUND(ROUND((SUM(BF81:BF91)),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ROUND(SUM(BG81:BG91),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ROUND(SUM(BH81:BH91),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ROUND(SUM(BI81:BI91),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25 -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J81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768</v>
      </c>
      <c r="E57" s="179"/>
      <c r="F57" s="179"/>
      <c r="G57" s="179"/>
      <c r="H57" s="179"/>
      <c r="I57" s="180"/>
      <c r="J57" s="181">
        <f>J82</f>
        <v>0</v>
      </c>
      <c r="K57" s="182"/>
    </row>
    <row r="58" s="8" customFormat="1" ht="19.92" customHeight="1">
      <c r="B58" s="183"/>
      <c r="C58" s="184"/>
      <c r="D58" s="185" t="s">
        <v>769</v>
      </c>
      <c r="E58" s="186"/>
      <c r="F58" s="186"/>
      <c r="G58" s="186"/>
      <c r="H58" s="186"/>
      <c r="I58" s="187"/>
      <c r="J58" s="188">
        <f>J83</f>
        <v>0</v>
      </c>
      <c r="K58" s="189"/>
    </row>
    <row r="59" s="8" customFormat="1" ht="19.92" customHeight="1">
      <c r="B59" s="183"/>
      <c r="C59" s="184"/>
      <c r="D59" s="185" t="s">
        <v>770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771</v>
      </c>
      <c r="E60" s="186"/>
      <c r="F60" s="186"/>
      <c r="G60" s="186"/>
      <c r="H60" s="186"/>
      <c r="I60" s="187"/>
      <c r="J60" s="188">
        <f>J88</f>
        <v>0</v>
      </c>
      <c r="K60" s="189"/>
    </row>
    <row r="61" s="8" customFormat="1" ht="19.92" customHeight="1">
      <c r="B61" s="183"/>
      <c r="C61" s="184"/>
      <c r="D61" s="185" t="s">
        <v>772</v>
      </c>
      <c r="E61" s="186"/>
      <c r="F61" s="186"/>
      <c r="G61" s="186"/>
      <c r="H61" s="186"/>
      <c r="I61" s="187"/>
      <c r="J61" s="188">
        <f>J90</f>
        <v>0</v>
      </c>
      <c r="K61" s="189"/>
    </row>
    <row r="62" s="1" customFormat="1" ht="21.84" customHeight="1">
      <c r="B62" s="45"/>
      <c r="C62" s="46"/>
      <c r="D62" s="46"/>
      <c r="E62" s="46"/>
      <c r="F62" s="46"/>
      <c r="G62" s="46"/>
      <c r="H62" s="46"/>
      <c r="I62" s="143"/>
      <c r="J62" s="46"/>
      <c r="K62" s="50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8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8"/>
      <c r="J67" s="70"/>
      <c r="K67" s="70"/>
      <c r="L67" s="71"/>
    </row>
    <row r="68" s="1" customFormat="1" ht="36.96" customHeight="1">
      <c r="B68" s="45"/>
      <c r="C68" s="72" t="s">
        <v>172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6.96" customHeight="1">
      <c r="B69" s="45"/>
      <c r="C69" s="73"/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4.4" customHeight="1">
      <c r="B70" s="45"/>
      <c r="C70" s="75" t="s">
        <v>18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6.5" customHeight="1">
      <c r="B71" s="45"/>
      <c r="C71" s="73"/>
      <c r="D71" s="73"/>
      <c r="E71" s="191" t="str">
        <f>E7</f>
        <v>Rekonstrukce zahrady mateřské školky, Tarnavova 18, Ostrava-Zábřeh</v>
      </c>
      <c r="F71" s="75"/>
      <c r="G71" s="75"/>
      <c r="H71" s="75"/>
      <c r="I71" s="190"/>
      <c r="J71" s="73"/>
      <c r="K71" s="73"/>
      <c r="L71" s="71"/>
    </row>
    <row r="72" s="1" customFormat="1" ht="14.4" customHeight="1">
      <c r="B72" s="45"/>
      <c r="C72" s="75" t="s">
        <v>161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7.25" customHeight="1">
      <c r="B73" s="45"/>
      <c r="C73" s="73"/>
      <c r="D73" s="73"/>
      <c r="E73" s="81" t="str">
        <f>E9</f>
        <v>25 - VRN</v>
      </c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8" customHeight="1">
      <c r="B75" s="45"/>
      <c r="C75" s="75" t="s">
        <v>23</v>
      </c>
      <c r="D75" s="73"/>
      <c r="E75" s="73"/>
      <c r="F75" s="192" t="str">
        <f>F12</f>
        <v>Ul. Tarnavova 3020/18 Ostrava-Zábřeh</v>
      </c>
      <c r="G75" s="73"/>
      <c r="H75" s="73"/>
      <c r="I75" s="193" t="s">
        <v>25</v>
      </c>
      <c r="J75" s="84" t="str">
        <f>IF(J12="","",J12)</f>
        <v>1. 12. 2018</v>
      </c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>
      <c r="B77" s="45"/>
      <c r="C77" s="75" t="s">
        <v>27</v>
      </c>
      <c r="D77" s="73"/>
      <c r="E77" s="73"/>
      <c r="F77" s="192" t="str">
        <f>E15</f>
        <v xml:space="preserve">MŠ Ostrava Zábřeh, za školou 1, přízp. organizace </v>
      </c>
      <c r="G77" s="73"/>
      <c r="H77" s="73"/>
      <c r="I77" s="193" t="s">
        <v>34</v>
      </c>
      <c r="J77" s="192" t="str">
        <f>E21</f>
        <v>Ing. Dagmar Rudolfová, Ing. Miroslava Najman</v>
      </c>
      <c r="K77" s="73"/>
      <c r="L77" s="71"/>
    </row>
    <row r="78" s="1" customFormat="1" ht="14.4" customHeight="1">
      <c r="B78" s="45"/>
      <c r="C78" s="75" t="s">
        <v>32</v>
      </c>
      <c r="D78" s="73"/>
      <c r="E78" s="73"/>
      <c r="F78" s="192" t="str">
        <f>IF(E18="","",E18)</f>
        <v/>
      </c>
      <c r="G78" s="73"/>
      <c r="H78" s="73"/>
      <c r="I78" s="190"/>
      <c r="J78" s="73"/>
      <c r="K78" s="73"/>
      <c r="L78" s="71"/>
    </row>
    <row r="79" s="1" customFormat="1" ht="10.32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9" customFormat="1" ht="29.28" customHeight="1">
      <c r="B80" s="194"/>
      <c r="C80" s="195" t="s">
        <v>173</v>
      </c>
      <c r="D80" s="196" t="s">
        <v>59</v>
      </c>
      <c r="E80" s="196" t="s">
        <v>55</v>
      </c>
      <c r="F80" s="196" t="s">
        <v>174</v>
      </c>
      <c r="G80" s="196" t="s">
        <v>175</v>
      </c>
      <c r="H80" s="196" t="s">
        <v>176</v>
      </c>
      <c r="I80" s="197" t="s">
        <v>177</v>
      </c>
      <c r="J80" s="196" t="s">
        <v>165</v>
      </c>
      <c r="K80" s="198" t="s">
        <v>178</v>
      </c>
      <c r="L80" s="199"/>
      <c r="M80" s="101" t="s">
        <v>179</v>
      </c>
      <c r="N80" s="102" t="s">
        <v>44</v>
      </c>
      <c r="O80" s="102" t="s">
        <v>180</v>
      </c>
      <c r="P80" s="102" t="s">
        <v>181</v>
      </c>
      <c r="Q80" s="102" t="s">
        <v>182</v>
      </c>
      <c r="R80" s="102" t="s">
        <v>183</v>
      </c>
      <c r="S80" s="102" t="s">
        <v>184</v>
      </c>
      <c r="T80" s="103" t="s">
        <v>185</v>
      </c>
    </row>
    <row r="81" s="1" customFormat="1" ht="29.28" customHeight="1">
      <c r="B81" s="45"/>
      <c r="C81" s="107" t="s">
        <v>166</v>
      </c>
      <c r="D81" s="73"/>
      <c r="E81" s="73"/>
      <c r="F81" s="73"/>
      <c r="G81" s="73"/>
      <c r="H81" s="73"/>
      <c r="I81" s="190"/>
      <c r="J81" s="200">
        <f>BK81</f>
        <v>0</v>
      </c>
      <c r="K81" s="73"/>
      <c r="L81" s="71"/>
      <c r="M81" s="104"/>
      <c r="N81" s="105"/>
      <c r="O81" s="105"/>
      <c r="P81" s="201">
        <f>P82</f>
        <v>0</v>
      </c>
      <c r="Q81" s="105"/>
      <c r="R81" s="201">
        <f>R82</f>
        <v>0</v>
      </c>
      <c r="S81" s="105"/>
      <c r="T81" s="202">
        <f>T82</f>
        <v>0</v>
      </c>
      <c r="AT81" s="23" t="s">
        <v>73</v>
      </c>
      <c r="AU81" s="23" t="s">
        <v>167</v>
      </c>
      <c r="BK81" s="203">
        <f>BK82</f>
        <v>0</v>
      </c>
    </row>
    <row r="82" s="10" customFormat="1" ht="37.44001" customHeight="1">
      <c r="B82" s="204"/>
      <c r="C82" s="205"/>
      <c r="D82" s="206" t="s">
        <v>73</v>
      </c>
      <c r="E82" s="207" t="s">
        <v>153</v>
      </c>
      <c r="F82" s="207" t="s">
        <v>773</v>
      </c>
      <c r="G82" s="205"/>
      <c r="H82" s="205"/>
      <c r="I82" s="208"/>
      <c r="J82" s="209">
        <f>BK82</f>
        <v>0</v>
      </c>
      <c r="K82" s="205"/>
      <c r="L82" s="210"/>
      <c r="M82" s="211"/>
      <c r="N82" s="212"/>
      <c r="O82" s="212"/>
      <c r="P82" s="213">
        <f>P83+P86+P88+P90</f>
        <v>0</v>
      </c>
      <c r="Q82" s="212"/>
      <c r="R82" s="213">
        <f>R83+R86+R88+R90</f>
        <v>0</v>
      </c>
      <c r="S82" s="212"/>
      <c r="T82" s="214">
        <f>T83+T86+T88+T90</f>
        <v>0</v>
      </c>
      <c r="AR82" s="215" t="s">
        <v>82</v>
      </c>
      <c r="AT82" s="216" t="s">
        <v>73</v>
      </c>
      <c r="AU82" s="216" t="s">
        <v>74</v>
      </c>
      <c r="AY82" s="215" t="s">
        <v>188</v>
      </c>
      <c r="BK82" s="217">
        <f>BK83+BK86+BK88+BK90</f>
        <v>0</v>
      </c>
    </row>
    <row r="83" s="10" customFormat="1" ht="19.92" customHeight="1">
      <c r="B83" s="204"/>
      <c r="C83" s="205"/>
      <c r="D83" s="206" t="s">
        <v>73</v>
      </c>
      <c r="E83" s="218" t="s">
        <v>79</v>
      </c>
      <c r="F83" s="218" t="s">
        <v>774</v>
      </c>
      <c r="G83" s="205"/>
      <c r="H83" s="205"/>
      <c r="I83" s="208"/>
      <c r="J83" s="219">
        <f>BK83</f>
        <v>0</v>
      </c>
      <c r="K83" s="205"/>
      <c r="L83" s="210"/>
      <c r="M83" s="211"/>
      <c r="N83" s="212"/>
      <c r="O83" s="212"/>
      <c r="P83" s="213">
        <f>SUM(P84:P85)</f>
        <v>0</v>
      </c>
      <c r="Q83" s="212"/>
      <c r="R83" s="213">
        <f>SUM(R84:R85)</f>
        <v>0</v>
      </c>
      <c r="S83" s="212"/>
      <c r="T83" s="214">
        <f>SUM(T84:T85)</f>
        <v>0</v>
      </c>
      <c r="AR83" s="215" t="s">
        <v>82</v>
      </c>
      <c r="AT83" s="216" t="s">
        <v>73</v>
      </c>
      <c r="AU83" s="216" t="s">
        <v>82</v>
      </c>
      <c r="AY83" s="215" t="s">
        <v>188</v>
      </c>
      <c r="BK83" s="217">
        <f>SUM(BK84:BK85)</f>
        <v>0</v>
      </c>
    </row>
    <row r="84" s="1" customFormat="1" ht="16.5" customHeight="1">
      <c r="B84" s="45"/>
      <c r="C84" s="220" t="s">
        <v>82</v>
      </c>
      <c r="D84" s="220" t="s">
        <v>190</v>
      </c>
      <c r="E84" s="221" t="s">
        <v>16</v>
      </c>
      <c r="F84" s="222" t="s">
        <v>775</v>
      </c>
      <c r="G84" s="223" t="s">
        <v>243</v>
      </c>
      <c r="H84" s="224">
        <v>1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45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195</v>
      </c>
      <c r="AT84" s="23" t="s">
        <v>190</v>
      </c>
      <c r="AU84" s="23" t="s">
        <v>84</v>
      </c>
      <c r="AY84" s="23" t="s">
        <v>188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82</v>
      </c>
      <c r="BK84" s="231">
        <f>ROUND(I84*H84,2)</f>
        <v>0</v>
      </c>
      <c r="BL84" s="23" t="s">
        <v>195</v>
      </c>
      <c r="BM84" s="23" t="s">
        <v>776</v>
      </c>
    </row>
    <row r="85" s="1" customFormat="1" ht="16.5" customHeight="1">
      <c r="B85" s="45"/>
      <c r="C85" s="220" t="s">
        <v>84</v>
      </c>
      <c r="D85" s="220" t="s">
        <v>190</v>
      </c>
      <c r="E85" s="221" t="s">
        <v>777</v>
      </c>
      <c r="F85" s="222" t="s">
        <v>778</v>
      </c>
      <c r="G85" s="223" t="s">
        <v>243</v>
      </c>
      <c r="H85" s="224">
        <v>1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779</v>
      </c>
    </row>
    <row r="86" s="10" customFormat="1" ht="29.88" customHeight="1">
      <c r="B86" s="204"/>
      <c r="C86" s="205"/>
      <c r="D86" s="206" t="s">
        <v>73</v>
      </c>
      <c r="E86" s="218" t="s">
        <v>85</v>
      </c>
      <c r="F86" s="218" t="s">
        <v>780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P87</f>
        <v>0</v>
      </c>
      <c r="Q86" s="212"/>
      <c r="R86" s="213">
        <f>R87</f>
        <v>0</v>
      </c>
      <c r="S86" s="212"/>
      <c r="T86" s="214">
        <f>T87</f>
        <v>0</v>
      </c>
      <c r="AR86" s="215" t="s">
        <v>215</v>
      </c>
      <c r="AT86" s="216" t="s">
        <v>73</v>
      </c>
      <c r="AU86" s="216" t="s">
        <v>82</v>
      </c>
      <c r="AY86" s="215" t="s">
        <v>188</v>
      </c>
      <c r="BK86" s="217">
        <f>BK87</f>
        <v>0</v>
      </c>
    </row>
    <row r="87" s="1" customFormat="1" ht="16.5" customHeight="1">
      <c r="B87" s="45"/>
      <c r="C87" s="220" t="s">
        <v>205</v>
      </c>
      <c r="D87" s="220" t="s">
        <v>190</v>
      </c>
      <c r="E87" s="221" t="s">
        <v>79</v>
      </c>
      <c r="F87" s="222" t="s">
        <v>780</v>
      </c>
      <c r="G87" s="223" t="s">
        <v>243</v>
      </c>
      <c r="H87" s="224">
        <v>1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195</v>
      </c>
      <c r="AT87" s="23" t="s">
        <v>190</v>
      </c>
      <c r="AU87" s="23" t="s">
        <v>84</v>
      </c>
      <c r="AY87" s="23" t="s">
        <v>188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195</v>
      </c>
      <c r="BM87" s="23" t="s">
        <v>781</v>
      </c>
    </row>
    <row r="88" s="10" customFormat="1" ht="29.88" customHeight="1">
      <c r="B88" s="204"/>
      <c r="C88" s="205"/>
      <c r="D88" s="206" t="s">
        <v>73</v>
      </c>
      <c r="E88" s="218" t="s">
        <v>782</v>
      </c>
      <c r="F88" s="218" t="s">
        <v>783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</v>
      </c>
      <c r="S88" s="212"/>
      <c r="T88" s="214">
        <f>T89</f>
        <v>0</v>
      </c>
      <c r="AR88" s="215" t="s">
        <v>215</v>
      </c>
      <c r="AT88" s="216" t="s">
        <v>73</v>
      </c>
      <c r="AU88" s="216" t="s">
        <v>82</v>
      </c>
      <c r="AY88" s="215" t="s">
        <v>188</v>
      </c>
      <c r="BK88" s="217">
        <f>BK89</f>
        <v>0</v>
      </c>
    </row>
    <row r="89" s="1" customFormat="1" ht="16.5" customHeight="1">
      <c r="B89" s="45"/>
      <c r="C89" s="220" t="s">
        <v>195</v>
      </c>
      <c r="D89" s="220" t="s">
        <v>190</v>
      </c>
      <c r="E89" s="221" t="s">
        <v>784</v>
      </c>
      <c r="F89" s="222" t="s">
        <v>785</v>
      </c>
      <c r="G89" s="223" t="s">
        <v>786</v>
      </c>
      <c r="H89" s="224">
        <v>1</v>
      </c>
      <c r="I89" s="225"/>
      <c r="J89" s="226">
        <f>ROUND(I89*H89,2)</f>
        <v>0</v>
      </c>
      <c r="K89" s="222" t="s">
        <v>194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787</v>
      </c>
      <c r="AT89" s="23" t="s">
        <v>190</v>
      </c>
      <c r="AU89" s="23" t="s">
        <v>84</v>
      </c>
      <c r="AY89" s="23" t="s">
        <v>188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787</v>
      </c>
      <c r="BM89" s="23" t="s">
        <v>788</v>
      </c>
    </row>
    <row r="90" s="10" customFormat="1" ht="29.88" customHeight="1">
      <c r="B90" s="204"/>
      <c r="C90" s="205"/>
      <c r="D90" s="206" t="s">
        <v>73</v>
      </c>
      <c r="E90" s="218" t="s">
        <v>789</v>
      </c>
      <c r="F90" s="218" t="s">
        <v>790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215</v>
      </c>
      <c r="AT90" s="216" t="s">
        <v>73</v>
      </c>
      <c r="AU90" s="216" t="s">
        <v>82</v>
      </c>
      <c r="AY90" s="215" t="s">
        <v>188</v>
      </c>
      <c r="BK90" s="217">
        <f>BK91</f>
        <v>0</v>
      </c>
    </row>
    <row r="91" s="1" customFormat="1" ht="16.5" customHeight="1">
      <c r="B91" s="45"/>
      <c r="C91" s="220" t="s">
        <v>215</v>
      </c>
      <c r="D91" s="220" t="s">
        <v>190</v>
      </c>
      <c r="E91" s="221" t="s">
        <v>791</v>
      </c>
      <c r="F91" s="222" t="s">
        <v>792</v>
      </c>
      <c r="G91" s="223" t="s">
        <v>786</v>
      </c>
      <c r="H91" s="224">
        <v>1</v>
      </c>
      <c r="I91" s="225"/>
      <c r="J91" s="226">
        <f>ROUND(I91*H91,2)</f>
        <v>0</v>
      </c>
      <c r="K91" s="222" t="s">
        <v>194</v>
      </c>
      <c r="L91" s="71"/>
      <c r="M91" s="227" t="s">
        <v>21</v>
      </c>
      <c r="N91" s="285" t="s">
        <v>45</v>
      </c>
      <c r="O91" s="282"/>
      <c r="P91" s="283">
        <f>O91*H91</f>
        <v>0</v>
      </c>
      <c r="Q91" s="283">
        <v>0</v>
      </c>
      <c r="R91" s="283">
        <f>Q91*H91</f>
        <v>0</v>
      </c>
      <c r="S91" s="283">
        <v>0</v>
      </c>
      <c r="T91" s="284">
        <f>S91*H91</f>
        <v>0</v>
      </c>
      <c r="AR91" s="23" t="s">
        <v>787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787</v>
      </c>
      <c r="BM91" s="23" t="s">
        <v>793</v>
      </c>
    </row>
    <row r="92" s="1" customFormat="1" ht="6.96" customHeight="1">
      <c r="B92" s="66"/>
      <c r="C92" s="67"/>
      <c r="D92" s="67"/>
      <c r="E92" s="67"/>
      <c r="F92" s="67"/>
      <c r="G92" s="67"/>
      <c r="H92" s="67"/>
      <c r="I92" s="165"/>
      <c r="J92" s="67"/>
      <c r="K92" s="67"/>
      <c r="L92" s="71"/>
    </row>
  </sheetData>
  <sheetProtection sheet="1" autoFilter="0" formatColumns="0" formatRows="0" objects="1" scenarios="1" spinCount="100000" saltValue="sq8W4YFFbNb8SNOt0smWnOfp43IKYOrcsffu+kel4BHSie1V/dgtc4KnKdIGinBXx470pnCd04F87e/2WaUt6g==" hashValue="2pzCfLGVAPAH9snJkS+n2FbjfA+vULfhFj/87bIxK4UE30WabWz3eQEZ8cRUEv2UNxO/gsTVdVOeVg122u9HcA==" algorithmName="SHA-512" password="CC35"/>
  <autoFilter ref="C80:K91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6" customWidth="1"/>
    <col min="2" max="2" width="1.664063" style="286" customWidth="1"/>
    <col min="3" max="4" width="5" style="286" customWidth="1"/>
    <col min="5" max="5" width="11.67" style="286" customWidth="1"/>
    <col min="6" max="6" width="9.17" style="286" customWidth="1"/>
    <col min="7" max="7" width="5" style="286" customWidth="1"/>
    <col min="8" max="8" width="77.83" style="286" customWidth="1"/>
    <col min="9" max="10" width="20" style="286" customWidth="1"/>
    <col min="11" max="11" width="1.664063" style="286" customWidth="1"/>
  </cols>
  <sheetData>
    <row r="1" ht="37.5" customHeight="1"/>
    <row r="2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4" customFormat="1" ht="45" customHeight="1">
      <c r="B3" s="290"/>
      <c r="C3" s="291" t="s">
        <v>794</v>
      </c>
      <c r="D3" s="291"/>
      <c r="E3" s="291"/>
      <c r="F3" s="291"/>
      <c r="G3" s="291"/>
      <c r="H3" s="291"/>
      <c r="I3" s="291"/>
      <c r="J3" s="291"/>
      <c r="K3" s="292"/>
    </row>
    <row r="4" ht="25.5" customHeight="1">
      <c r="B4" s="293"/>
      <c r="C4" s="294" t="s">
        <v>795</v>
      </c>
      <c r="D4" s="294"/>
      <c r="E4" s="294"/>
      <c r="F4" s="294"/>
      <c r="G4" s="294"/>
      <c r="H4" s="294"/>
      <c r="I4" s="294"/>
      <c r="J4" s="294"/>
      <c r="K4" s="295"/>
    </row>
    <row r="5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ht="15" customHeight="1">
      <c r="B6" s="293"/>
      <c r="C6" s="297" t="s">
        <v>796</v>
      </c>
      <c r="D6" s="297"/>
      <c r="E6" s="297"/>
      <c r="F6" s="297"/>
      <c r="G6" s="297"/>
      <c r="H6" s="297"/>
      <c r="I6" s="297"/>
      <c r="J6" s="297"/>
      <c r="K6" s="295"/>
    </row>
    <row r="7" ht="15" customHeight="1">
      <c r="B7" s="298"/>
      <c r="C7" s="297" t="s">
        <v>797</v>
      </c>
      <c r="D7" s="297"/>
      <c r="E7" s="297"/>
      <c r="F7" s="297"/>
      <c r="G7" s="297"/>
      <c r="H7" s="297"/>
      <c r="I7" s="297"/>
      <c r="J7" s="297"/>
      <c r="K7" s="295"/>
    </row>
    <row r="8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ht="15" customHeight="1">
      <c r="B9" s="298"/>
      <c r="C9" s="297" t="s">
        <v>798</v>
      </c>
      <c r="D9" s="297"/>
      <c r="E9" s="297"/>
      <c r="F9" s="297"/>
      <c r="G9" s="297"/>
      <c r="H9" s="297"/>
      <c r="I9" s="297"/>
      <c r="J9" s="297"/>
      <c r="K9" s="295"/>
    </row>
    <row r="10" ht="15" customHeight="1">
      <c r="B10" s="298"/>
      <c r="C10" s="297"/>
      <c r="D10" s="297" t="s">
        <v>799</v>
      </c>
      <c r="E10" s="297"/>
      <c r="F10" s="297"/>
      <c r="G10" s="297"/>
      <c r="H10" s="297"/>
      <c r="I10" s="297"/>
      <c r="J10" s="297"/>
      <c r="K10" s="295"/>
    </row>
    <row r="11" ht="15" customHeight="1">
      <c r="B11" s="298"/>
      <c r="C11" s="299"/>
      <c r="D11" s="297" t="s">
        <v>800</v>
      </c>
      <c r="E11" s="297"/>
      <c r="F11" s="297"/>
      <c r="G11" s="297"/>
      <c r="H11" s="297"/>
      <c r="I11" s="297"/>
      <c r="J11" s="297"/>
      <c r="K11" s="295"/>
    </row>
    <row r="12" ht="12.75" customHeight="1">
      <c r="B12" s="298"/>
      <c r="C12" s="299"/>
      <c r="D12" s="299"/>
      <c r="E12" s="299"/>
      <c r="F12" s="299"/>
      <c r="G12" s="299"/>
      <c r="H12" s="299"/>
      <c r="I12" s="299"/>
      <c r="J12" s="299"/>
      <c r="K12" s="295"/>
    </row>
    <row r="13" ht="15" customHeight="1">
      <c r="B13" s="298"/>
      <c r="C13" s="299"/>
      <c r="D13" s="297" t="s">
        <v>801</v>
      </c>
      <c r="E13" s="297"/>
      <c r="F13" s="297"/>
      <c r="G13" s="297"/>
      <c r="H13" s="297"/>
      <c r="I13" s="297"/>
      <c r="J13" s="297"/>
      <c r="K13" s="295"/>
    </row>
    <row r="14" ht="15" customHeight="1">
      <c r="B14" s="298"/>
      <c r="C14" s="299"/>
      <c r="D14" s="297" t="s">
        <v>802</v>
      </c>
      <c r="E14" s="297"/>
      <c r="F14" s="297"/>
      <c r="G14" s="297"/>
      <c r="H14" s="297"/>
      <c r="I14" s="297"/>
      <c r="J14" s="297"/>
      <c r="K14" s="295"/>
    </row>
    <row r="15" ht="15" customHeight="1">
      <c r="B15" s="298"/>
      <c r="C15" s="299"/>
      <c r="D15" s="297" t="s">
        <v>803</v>
      </c>
      <c r="E15" s="297"/>
      <c r="F15" s="297"/>
      <c r="G15" s="297"/>
      <c r="H15" s="297"/>
      <c r="I15" s="297"/>
      <c r="J15" s="297"/>
      <c r="K15" s="295"/>
    </row>
    <row r="16" ht="15" customHeight="1">
      <c r="B16" s="298"/>
      <c r="C16" s="299"/>
      <c r="D16" s="299"/>
      <c r="E16" s="300" t="s">
        <v>81</v>
      </c>
      <c r="F16" s="297" t="s">
        <v>804</v>
      </c>
      <c r="G16" s="297"/>
      <c r="H16" s="297"/>
      <c r="I16" s="297"/>
      <c r="J16" s="297"/>
      <c r="K16" s="295"/>
    </row>
    <row r="17" ht="15" customHeight="1">
      <c r="B17" s="298"/>
      <c r="C17" s="299"/>
      <c r="D17" s="299"/>
      <c r="E17" s="300" t="s">
        <v>805</v>
      </c>
      <c r="F17" s="297" t="s">
        <v>806</v>
      </c>
      <c r="G17" s="297"/>
      <c r="H17" s="297"/>
      <c r="I17" s="297"/>
      <c r="J17" s="297"/>
      <c r="K17" s="295"/>
    </row>
    <row r="18" ht="15" customHeight="1">
      <c r="B18" s="298"/>
      <c r="C18" s="299"/>
      <c r="D18" s="299"/>
      <c r="E18" s="300" t="s">
        <v>807</v>
      </c>
      <c r="F18" s="297" t="s">
        <v>808</v>
      </c>
      <c r="G18" s="297"/>
      <c r="H18" s="297"/>
      <c r="I18" s="297"/>
      <c r="J18" s="297"/>
      <c r="K18" s="295"/>
    </row>
    <row r="19" ht="15" customHeight="1">
      <c r="B19" s="298"/>
      <c r="C19" s="299"/>
      <c r="D19" s="299"/>
      <c r="E19" s="300" t="s">
        <v>809</v>
      </c>
      <c r="F19" s="297" t="s">
        <v>810</v>
      </c>
      <c r="G19" s="297"/>
      <c r="H19" s="297"/>
      <c r="I19" s="297"/>
      <c r="J19" s="297"/>
      <c r="K19" s="295"/>
    </row>
    <row r="20" ht="15" customHeight="1">
      <c r="B20" s="298"/>
      <c r="C20" s="299"/>
      <c r="D20" s="299"/>
      <c r="E20" s="300" t="s">
        <v>756</v>
      </c>
      <c r="F20" s="297" t="s">
        <v>757</v>
      </c>
      <c r="G20" s="297"/>
      <c r="H20" s="297"/>
      <c r="I20" s="297"/>
      <c r="J20" s="297"/>
      <c r="K20" s="295"/>
    </row>
    <row r="21" ht="15" customHeight="1">
      <c r="B21" s="298"/>
      <c r="C21" s="299"/>
      <c r="D21" s="299"/>
      <c r="E21" s="300" t="s">
        <v>811</v>
      </c>
      <c r="F21" s="297" t="s">
        <v>812</v>
      </c>
      <c r="G21" s="297"/>
      <c r="H21" s="297"/>
      <c r="I21" s="297"/>
      <c r="J21" s="297"/>
      <c r="K21" s="295"/>
    </row>
    <row r="22" ht="12.75" customHeight="1">
      <c r="B22" s="298"/>
      <c r="C22" s="299"/>
      <c r="D22" s="299"/>
      <c r="E22" s="299"/>
      <c r="F22" s="299"/>
      <c r="G22" s="299"/>
      <c r="H22" s="299"/>
      <c r="I22" s="299"/>
      <c r="J22" s="299"/>
      <c r="K22" s="295"/>
    </row>
    <row r="23" ht="15" customHeight="1">
      <c r="B23" s="298"/>
      <c r="C23" s="297" t="s">
        <v>813</v>
      </c>
      <c r="D23" s="297"/>
      <c r="E23" s="297"/>
      <c r="F23" s="297"/>
      <c r="G23" s="297"/>
      <c r="H23" s="297"/>
      <c r="I23" s="297"/>
      <c r="J23" s="297"/>
      <c r="K23" s="295"/>
    </row>
    <row r="24" ht="15" customHeight="1">
      <c r="B24" s="298"/>
      <c r="C24" s="297" t="s">
        <v>814</v>
      </c>
      <c r="D24" s="297"/>
      <c r="E24" s="297"/>
      <c r="F24" s="297"/>
      <c r="G24" s="297"/>
      <c r="H24" s="297"/>
      <c r="I24" s="297"/>
      <c r="J24" s="297"/>
      <c r="K24" s="295"/>
    </row>
    <row r="25" ht="15" customHeight="1">
      <c r="B25" s="298"/>
      <c r="C25" s="297"/>
      <c r="D25" s="297" t="s">
        <v>815</v>
      </c>
      <c r="E25" s="297"/>
      <c r="F25" s="297"/>
      <c r="G25" s="297"/>
      <c r="H25" s="297"/>
      <c r="I25" s="297"/>
      <c r="J25" s="297"/>
      <c r="K25" s="295"/>
    </row>
    <row r="26" ht="15" customHeight="1">
      <c r="B26" s="298"/>
      <c r="C26" s="299"/>
      <c r="D26" s="297" t="s">
        <v>816</v>
      </c>
      <c r="E26" s="297"/>
      <c r="F26" s="297"/>
      <c r="G26" s="297"/>
      <c r="H26" s="297"/>
      <c r="I26" s="297"/>
      <c r="J26" s="297"/>
      <c r="K26" s="295"/>
    </row>
    <row r="27" ht="12.75" customHeight="1">
      <c r="B27" s="298"/>
      <c r="C27" s="299"/>
      <c r="D27" s="299"/>
      <c r="E27" s="299"/>
      <c r="F27" s="299"/>
      <c r="G27" s="299"/>
      <c r="H27" s="299"/>
      <c r="I27" s="299"/>
      <c r="J27" s="299"/>
      <c r="K27" s="295"/>
    </row>
    <row r="28" ht="15" customHeight="1">
      <c r="B28" s="298"/>
      <c r="C28" s="299"/>
      <c r="D28" s="297" t="s">
        <v>817</v>
      </c>
      <c r="E28" s="297"/>
      <c r="F28" s="297"/>
      <c r="G28" s="297"/>
      <c r="H28" s="297"/>
      <c r="I28" s="297"/>
      <c r="J28" s="297"/>
      <c r="K28" s="295"/>
    </row>
    <row r="29" ht="15" customHeight="1">
      <c r="B29" s="298"/>
      <c r="C29" s="299"/>
      <c r="D29" s="297" t="s">
        <v>818</v>
      </c>
      <c r="E29" s="297"/>
      <c r="F29" s="297"/>
      <c r="G29" s="297"/>
      <c r="H29" s="297"/>
      <c r="I29" s="297"/>
      <c r="J29" s="297"/>
      <c r="K29" s="295"/>
    </row>
    <row r="30" ht="12.75" customHeight="1">
      <c r="B30" s="298"/>
      <c r="C30" s="299"/>
      <c r="D30" s="299"/>
      <c r="E30" s="299"/>
      <c r="F30" s="299"/>
      <c r="G30" s="299"/>
      <c r="H30" s="299"/>
      <c r="I30" s="299"/>
      <c r="J30" s="299"/>
      <c r="K30" s="295"/>
    </row>
    <row r="31" ht="15" customHeight="1">
      <c r="B31" s="298"/>
      <c r="C31" s="299"/>
      <c r="D31" s="297" t="s">
        <v>819</v>
      </c>
      <c r="E31" s="297"/>
      <c r="F31" s="297"/>
      <c r="G31" s="297"/>
      <c r="H31" s="297"/>
      <c r="I31" s="297"/>
      <c r="J31" s="297"/>
      <c r="K31" s="295"/>
    </row>
    <row r="32" ht="15" customHeight="1">
      <c r="B32" s="298"/>
      <c r="C32" s="299"/>
      <c r="D32" s="297" t="s">
        <v>820</v>
      </c>
      <c r="E32" s="297"/>
      <c r="F32" s="297"/>
      <c r="G32" s="297"/>
      <c r="H32" s="297"/>
      <c r="I32" s="297"/>
      <c r="J32" s="297"/>
      <c r="K32" s="295"/>
    </row>
    <row r="33" ht="15" customHeight="1">
      <c r="B33" s="298"/>
      <c r="C33" s="299"/>
      <c r="D33" s="297" t="s">
        <v>821</v>
      </c>
      <c r="E33" s="297"/>
      <c r="F33" s="297"/>
      <c r="G33" s="297"/>
      <c r="H33" s="297"/>
      <c r="I33" s="297"/>
      <c r="J33" s="297"/>
      <c r="K33" s="295"/>
    </row>
    <row r="34" ht="15" customHeight="1">
      <c r="B34" s="298"/>
      <c r="C34" s="299"/>
      <c r="D34" s="297"/>
      <c r="E34" s="301" t="s">
        <v>173</v>
      </c>
      <c r="F34" s="297"/>
      <c r="G34" s="297" t="s">
        <v>822</v>
      </c>
      <c r="H34" s="297"/>
      <c r="I34" s="297"/>
      <c r="J34" s="297"/>
      <c r="K34" s="295"/>
    </row>
    <row r="35" ht="30.75" customHeight="1">
      <c r="B35" s="298"/>
      <c r="C35" s="299"/>
      <c r="D35" s="297"/>
      <c r="E35" s="301" t="s">
        <v>823</v>
      </c>
      <c r="F35" s="297"/>
      <c r="G35" s="297" t="s">
        <v>824</v>
      </c>
      <c r="H35" s="297"/>
      <c r="I35" s="297"/>
      <c r="J35" s="297"/>
      <c r="K35" s="295"/>
    </row>
    <row r="36" ht="15" customHeight="1">
      <c r="B36" s="298"/>
      <c r="C36" s="299"/>
      <c r="D36" s="297"/>
      <c r="E36" s="301" t="s">
        <v>55</v>
      </c>
      <c r="F36" s="297"/>
      <c r="G36" s="297" t="s">
        <v>825</v>
      </c>
      <c r="H36" s="297"/>
      <c r="I36" s="297"/>
      <c r="J36" s="297"/>
      <c r="K36" s="295"/>
    </row>
    <row r="37" ht="15" customHeight="1">
      <c r="B37" s="298"/>
      <c r="C37" s="299"/>
      <c r="D37" s="297"/>
      <c r="E37" s="301" t="s">
        <v>174</v>
      </c>
      <c r="F37" s="297"/>
      <c r="G37" s="297" t="s">
        <v>826</v>
      </c>
      <c r="H37" s="297"/>
      <c r="I37" s="297"/>
      <c r="J37" s="297"/>
      <c r="K37" s="295"/>
    </row>
    <row r="38" ht="15" customHeight="1">
      <c r="B38" s="298"/>
      <c r="C38" s="299"/>
      <c r="D38" s="297"/>
      <c r="E38" s="301" t="s">
        <v>175</v>
      </c>
      <c r="F38" s="297"/>
      <c r="G38" s="297" t="s">
        <v>827</v>
      </c>
      <c r="H38" s="297"/>
      <c r="I38" s="297"/>
      <c r="J38" s="297"/>
      <c r="K38" s="295"/>
    </row>
    <row r="39" ht="15" customHeight="1">
      <c r="B39" s="298"/>
      <c r="C39" s="299"/>
      <c r="D39" s="297"/>
      <c r="E39" s="301" t="s">
        <v>176</v>
      </c>
      <c r="F39" s="297"/>
      <c r="G39" s="297" t="s">
        <v>828</v>
      </c>
      <c r="H39" s="297"/>
      <c r="I39" s="297"/>
      <c r="J39" s="297"/>
      <c r="K39" s="295"/>
    </row>
    <row r="40" ht="15" customHeight="1">
      <c r="B40" s="298"/>
      <c r="C40" s="299"/>
      <c r="D40" s="297"/>
      <c r="E40" s="301" t="s">
        <v>829</v>
      </c>
      <c r="F40" s="297"/>
      <c r="G40" s="297" t="s">
        <v>830</v>
      </c>
      <c r="H40" s="297"/>
      <c r="I40" s="297"/>
      <c r="J40" s="297"/>
      <c r="K40" s="295"/>
    </row>
    <row r="41" ht="15" customHeight="1">
      <c r="B41" s="298"/>
      <c r="C41" s="299"/>
      <c r="D41" s="297"/>
      <c r="E41" s="301"/>
      <c r="F41" s="297"/>
      <c r="G41" s="297" t="s">
        <v>831</v>
      </c>
      <c r="H41" s="297"/>
      <c r="I41" s="297"/>
      <c r="J41" s="297"/>
      <c r="K41" s="295"/>
    </row>
    <row r="42" ht="15" customHeight="1">
      <c r="B42" s="298"/>
      <c r="C42" s="299"/>
      <c r="D42" s="297"/>
      <c r="E42" s="301" t="s">
        <v>832</v>
      </c>
      <c r="F42" s="297"/>
      <c r="G42" s="297" t="s">
        <v>833</v>
      </c>
      <c r="H42" s="297"/>
      <c r="I42" s="297"/>
      <c r="J42" s="297"/>
      <c r="K42" s="295"/>
    </row>
    <row r="43" ht="15" customHeight="1">
      <c r="B43" s="298"/>
      <c r="C43" s="299"/>
      <c r="D43" s="297"/>
      <c r="E43" s="301" t="s">
        <v>178</v>
      </c>
      <c r="F43" s="297"/>
      <c r="G43" s="297" t="s">
        <v>834</v>
      </c>
      <c r="H43" s="297"/>
      <c r="I43" s="297"/>
      <c r="J43" s="297"/>
      <c r="K43" s="295"/>
    </row>
    <row r="44" ht="12.75" customHeight="1">
      <c r="B44" s="298"/>
      <c r="C44" s="299"/>
      <c r="D44" s="297"/>
      <c r="E44" s="297"/>
      <c r="F44" s="297"/>
      <c r="G44" s="297"/>
      <c r="H44" s="297"/>
      <c r="I44" s="297"/>
      <c r="J44" s="297"/>
      <c r="K44" s="295"/>
    </row>
    <row r="45" ht="15" customHeight="1">
      <c r="B45" s="298"/>
      <c r="C45" s="299"/>
      <c r="D45" s="297" t="s">
        <v>835</v>
      </c>
      <c r="E45" s="297"/>
      <c r="F45" s="297"/>
      <c r="G45" s="297"/>
      <c r="H45" s="297"/>
      <c r="I45" s="297"/>
      <c r="J45" s="297"/>
      <c r="K45" s="295"/>
    </row>
    <row r="46" ht="15" customHeight="1">
      <c r="B46" s="298"/>
      <c r="C46" s="299"/>
      <c r="D46" s="299"/>
      <c r="E46" s="297" t="s">
        <v>836</v>
      </c>
      <c r="F46" s="297"/>
      <c r="G46" s="297"/>
      <c r="H46" s="297"/>
      <c r="I46" s="297"/>
      <c r="J46" s="297"/>
      <c r="K46" s="295"/>
    </row>
    <row r="47" ht="15" customHeight="1">
      <c r="B47" s="298"/>
      <c r="C47" s="299"/>
      <c r="D47" s="299"/>
      <c r="E47" s="297" t="s">
        <v>837</v>
      </c>
      <c r="F47" s="297"/>
      <c r="G47" s="297"/>
      <c r="H47" s="297"/>
      <c r="I47" s="297"/>
      <c r="J47" s="297"/>
      <c r="K47" s="295"/>
    </row>
    <row r="48" ht="15" customHeight="1">
      <c r="B48" s="298"/>
      <c r="C48" s="299"/>
      <c r="D48" s="299"/>
      <c r="E48" s="297" t="s">
        <v>838</v>
      </c>
      <c r="F48" s="297"/>
      <c r="G48" s="297"/>
      <c r="H48" s="297"/>
      <c r="I48" s="297"/>
      <c r="J48" s="297"/>
      <c r="K48" s="295"/>
    </row>
    <row r="49" ht="15" customHeight="1">
      <c r="B49" s="298"/>
      <c r="C49" s="299"/>
      <c r="D49" s="297" t="s">
        <v>839</v>
      </c>
      <c r="E49" s="297"/>
      <c r="F49" s="297"/>
      <c r="G49" s="297"/>
      <c r="H49" s="297"/>
      <c r="I49" s="297"/>
      <c r="J49" s="297"/>
      <c r="K49" s="295"/>
    </row>
    <row r="50" ht="25.5" customHeight="1">
      <c r="B50" s="293"/>
      <c r="C50" s="294" t="s">
        <v>840</v>
      </c>
      <c r="D50" s="294"/>
      <c r="E50" s="294"/>
      <c r="F50" s="294"/>
      <c r="G50" s="294"/>
      <c r="H50" s="294"/>
      <c r="I50" s="294"/>
      <c r="J50" s="294"/>
      <c r="K50" s="295"/>
    </row>
    <row r="51" ht="5.25" customHeight="1">
      <c r="B51" s="293"/>
      <c r="C51" s="296"/>
      <c r="D51" s="296"/>
      <c r="E51" s="296"/>
      <c r="F51" s="296"/>
      <c r="G51" s="296"/>
      <c r="H51" s="296"/>
      <c r="I51" s="296"/>
      <c r="J51" s="296"/>
      <c r="K51" s="295"/>
    </row>
    <row r="52" ht="15" customHeight="1">
      <c r="B52" s="293"/>
      <c r="C52" s="297" t="s">
        <v>841</v>
      </c>
      <c r="D52" s="297"/>
      <c r="E52" s="297"/>
      <c r="F52" s="297"/>
      <c r="G52" s="297"/>
      <c r="H52" s="297"/>
      <c r="I52" s="297"/>
      <c r="J52" s="297"/>
      <c r="K52" s="295"/>
    </row>
    <row r="53" ht="15" customHeight="1">
      <c r="B53" s="293"/>
      <c r="C53" s="297" t="s">
        <v>842</v>
      </c>
      <c r="D53" s="297"/>
      <c r="E53" s="297"/>
      <c r="F53" s="297"/>
      <c r="G53" s="297"/>
      <c r="H53" s="297"/>
      <c r="I53" s="297"/>
      <c r="J53" s="297"/>
      <c r="K53" s="295"/>
    </row>
    <row r="54" ht="12.75" customHeight="1">
      <c r="B54" s="293"/>
      <c r="C54" s="297"/>
      <c r="D54" s="297"/>
      <c r="E54" s="297"/>
      <c r="F54" s="297"/>
      <c r="G54" s="297"/>
      <c r="H54" s="297"/>
      <c r="I54" s="297"/>
      <c r="J54" s="297"/>
      <c r="K54" s="295"/>
    </row>
    <row r="55" ht="15" customHeight="1">
      <c r="B55" s="293"/>
      <c r="C55" s="297" t="s">
        <v>843</v>
      </c>
      <c r="D55" s="297"/>
      <c r="E55" s="297"/>
      <c r="F55" s="297"/>
      <c r="G55" s="297"/>
      <c r="H55" s="297"/>
      <c r="I55" s="297"/>
      <c r="J55" s="297"/>
      <c r="K55" s="295"/>
    </row>
    <row r="56" ht="15" customHeight="1">
      <c r="B56" s="293"/>
      <c r="C56" s="299"/>
      <c r="D56" s="297" t="s">
        <v>844</v>
      </c>
      <c r="E56" s="297"/>
      <c r="F56" s="297"/>
      <c r="G56" s="297"/>
      <c r="H56" s="297"/>
      <c r="I56" s="297"/>
      <c r="J56" s="297"/>
      <c r="K56" s="295"/>
    </row>
    <row r="57" ht="15" customHeight="1">
      <c r="B57" s="293"/>
      <c r="C57" s="299"/>
      <c r="D57" s="297" t="s">
        <v>845</v>
      </c>
      <c r="E57" s="297"/>
      <c r="F57" s="297"/>
      <c r="G57" s="297"/>
      <c r="H57" s="297"/>
      <c r="I57" s="297"/>
      <c r="J57" s="297"/>
      <c r="K57" s="295"/>
    </row>
    <row r="58" ht="15" customHeight="1">
      <c r="B58" s="293"/>
      <c r="C58" s="299"/>
      <c r="D58" s="297" t="s">
        <v>846</v>
      </c>
      <c r="E58" s="297"/>
      <c r="F58" s="297"/>
      <c r="G58" s="297"/>
      <c r="H58" s="297"/>
      <c r="I58" s="297"/>
      <c r="J58" s="297"/>
      <c r="K58" s="295"/>
    </row>
    <row r="59" ht="15" customHeight="1">
      <c r="B59" s="293"/>
      <c r="C59" s="299"/>
      <c r="D59" s="297" t="s">
        <v>847</v>
      </c>
      <c r="E59" s="297"/>
      <c r="F59" s="297"/>
      <c r="G59" s="297"/>
      <c r="H59" s="297"/>
      <c r="I59" s="297"/>
      <c r="J59" s="297"/>
      <c r="K59" s="295"/>
    </row>
    <row r="60" ht="15" customHeight="1">
      <c r="B60" s="293"/>
      <c r="C60" s="299"/>
      <c r="D60" s="302" t="s">
        <v>848</v>
      </c>
      <c r="E60" s="302"/>
      <c r="F60" s="302"/>
      <c r="G60" s="302"/>
      <c r="H60" s="302"/>
      <c r="I60" s="302"/>
      <c r="J60" s="302"/>
      <c r="K60" s="295"/>
    </row>
    <row r="61" ht="15" customHeight="1">
      <c r="B61" s="293"/>
      <c r="C61" s="299"/>
      <c r="D61" s="297" t="s">
        <v>849</v>
      </c>
      <c r="E61" s="297"/>
      <c r="F61" s="297"/>
      <c r="G61" s="297"/>
      <c r="H61" s="297"/>
      <c r="I61" s="297"/>
      <c r="J61" s="297"/>
      <c r="K61" s="295"/>
    </row>
    <row r="62" ht="12.75" customHeight="1">
      <c r="B62" s="293"/>
      <c r="C62" s="299"/>
      <c r="D62" s="299"/>
      <c r="E62" s="303"/>
      <c r="F62" s="299"/>
      <c r="G62" s="299"/>
      <c r="H62" s="299"/>
      <c r="I62" s="299"/>
      <c r="J62" s="299"/>
      <c r="K62" s="295"/>
    </row>
    <row r="63" ht="15" customHeight="1">
      <c r="B63" s="293"/>
      <c r="C63" s="299"/>
      <c r="D63" s="297" t="s">
        <v>850</v>
      </c>
      <c r="E63" s="297"/>
      <c r="F63" s="297"/>
      <c r="G63" s="297"/>
      <c r="H63" s="297"/>
      <c r="I63" s="297"/>
      <c r="J63" s="297"/>
      <c r="K63" s="295"/>
    </row>
    <row r="64" ht="15" customHeight="1">
      <c r="B64" s="293"/>
      <c r="C64" s="299"/>
      <c r="D64" s="302" t="s">
        <v>851</v>
      </c>
      <c r="E64" s="302"/>
      <c r="F64" s="302"/>
      <c r="G64" s="302"/>
      <c r="H64" s="302"/>
      <c r="I64" s="302"/>
      <c r="J64" s="302"/>
      <c r="K64" s="295"/>
    </row>
    <row r="65" ht="15" customHeight="1">
      <c r="B65" s="293"/>
      <c r="C65" s="299"/>
      <c r="D65" s="297" t="s">
        <v>852</v>
      </c>
      <c r="E65" s="297"/>
      <c r="F65" s="297"/>
      <c r="G65" s="297"/>
      <c r="H65" s="297"/>
      <c r="I65" s="297"/>
      <c r="J65" s="297"/>
      <c r="K65" s="295"/>
    </row>
    <row r="66" ht="15" customHeight="1">
      <c r="B66" s="293"/>
      <c r="C66" s="299"/>
      <c r="D66" s="297" t="s">
        <v>853</v>
      </c>
      <c r="E66" s="297"/>
      <c r="F66" s="297"/>
      <c r="G66" s="297"/>
      <c r="H66" s="297"/>
      <c r="I66" s="297"/>
      <c r="J66" s="297"/>
      <c r="K66" s="295"/>
    </row>
    <row r="67" ht="15" customHeight="1">
      <c r="B67" s="293"/>
      <c r="C67" s="299"/>
      <c r="D67" s="297" t="s">
        <v>854</v>
      </c>
      <c r="E67" s="297"/>
      <c r="F67" s="297"/>
      <c r="G67" s="297"/>
      <c r="H67" s="297"/>
      <c r="I67" s="297"/>
      <c r="J67" s="297"/>
      <c r="K67" s="295"/>
    </row>
    <row r="68" ht="15" customHeight="1">
      <c r="B68" s="293"/>
      <c r="C68" s="299"/>
      <c r="D68" s="297" t="s">
        <v>855</v>
      </c>
      <c r="E68" s="297"/>
      <c r="F68" s="297"/>
      <c r="G68" s="297"/>
      <c r="H68" s="297"/>
      <c r="I68" s="297"/>
      <c r="J68" s="297"/>
      <c r="K68" s="295"/>
    </row>
    <row r="69" ht="12.75" customHeight="1">
      <c r="B69" s="304"/>
      <c r="C69" s="305"/>
      <c r="D69" s="305"/>
      <c r="E69" s="305"/>
      <c r="F69" s="305"/>
      <c r="G69" s="305"/>
      <c r="H69" s="305"/>
      <c r="I69" s="305"/>
      <c r="J69" s="305"/>
      <c r="K69" s="306"/>
    </row>
    <row r="70" ht="18.75" customHeight="1">
      <c r="B70" s="307"/>
      <c r="C70" s="307"/>
      <c r="D70" s="307"/>
      <c r="E70" s="307"/>
      <c r="F70" s="307"/>
      <c r="G70" s="307"/>
      <c r="H70" s="307"/>
      <c r="I70" s="307"/>
      <c r="J70" s="307"/>
      <c r="K70" s="308"/>
    </row>
    <row r="71" ht="18.75" customHeight="1">
      <c r="B71" s="308"/>
      <c r="C71" s="308"/>
      <c r="D71" s="308"/>
      <c r="E71" s="308"/>
      <c r="F71" s="308"/>
      <c r="G71" s="308"/>
      <c r="H71" s="308"/>
      <c r="I71" s="308"/>
      <c r="J71" s="308"/>
      <c r="K71" s="308"/>
    </row>
    <row r="72" ht="7.5" customHeight="1">
      <c r="B72" s="309"/>
      <c r="C72" s="310"/>
      <c r="D72" s="310"/>
      <c r="E72" s="310"/>
      <c r="F72" s="310"/>
      <c r="G72" s="310"/>
      <c r="H72" s="310"/>
      <c r="I72" s="310"/>
      <c r="J72" s="310"/>
      <c r="K72" s="311"/>
    </row>
    <row r="73" ht="45" customHeight="1">
      <c r="B73" s="312"/>
      <c r="C73" s="313" t="s">
        <v>159</v>
      </c>
      <c r="D73" s="313"/>
      <c r="E73" s="313"/>
      <c r="F73" s="313"/>
      <c r="G73" s="313"/>
      <c r="H73" s="313"/>
      <c r="I73" s="313"/>
      <c r="J73" s="313"/>
      <c r="K73" s="314"/>
    </row>
    <row r="74" ht="17.25" customHeight="1">
      <c r="B74" s="312"/>
      <c r="C74" s="315" t="s">
        <v>856</v>
      </c>
      <c r="D74" s="315"/>
      <c r="E74" s="315"/>
      <c r="F74" s="315" t="s">
        <v>857</v>
      </c>
      <c r="G74" s="316"/>
      <c r="H74" s="315" t="s">
        <v>174</v>
      </c>
      <c r="I74" s="315" t="s">
        <v>59</v>
      </c>
      <c r="J74" s="315" t="s">
        <v>858</v>
      </c>
      <c r="K74" s="314"/>
    </row>
    <row r="75" ht="17.25" customHeight="1">
      <c r="B75" s="312"/>
      <c r="C75" s="317" t="s">
        <v>859</v>
      </c>
      <c r="D75" s="317"/>
      <c r="E75" s="317"/>
      <c r="F75" s="318" t="s">
        <v>860</v>
      </c>
      <c r="G75" s="319"/>
      <c r="H75" s="317"/>
      <c r="I75" s="317"/>
      <c r="J75" s="317" t="s">
        <v>861</v>
      </c>
      <c r="K75" s="314"/>
    </row>
    <row r="76" ht="5.25" customHeight="1">
      <c r="B76" s="312"/>
      <c r="C76" s="320"/>
      <c r="D76" s="320"/>
      <c r="E76" s="320"/>
      <c r="F76" s="320"/>
      <c r="G76" s="321"/>
      <c r="H76" s="320"/>
      <c r="I76" s="320"/>
      <c r="J76" s="320"/>
      <c r="K76" s="314"/>
    </row>
    <row r="77" ht="15" customHeight="1">
      <c r="B77" s="312"/>
      <c r="C77" s="301" t="s">
        <v>55</v>
      </c>
      <c r="D77" s="320"/>
      <c r="E77" s="320"/>
      <c r="F77" s="322" t="s">
        <v>862</v>
      </c>
      <c r="G77" s="321"/>
      <c r="H77" s="301" t="s">
        <v>863</v>
      </c>
      <c r="I77" s="301" t="s">
        <v>864</v>
      </c>
      <c r="J77" s="301">
        <v>20</v>
      </c>
      <c r="K77" s="314"/>
    </row>
    <row r="78" ht="15" customHeight="1">
      <c r="B78" s="312"/>
      <c r="C78" s="301" t="s">
        <v>865</v>
      </c>
      <c r="D78" s="301"/>
      <c r="E78" s="301"/>
      <c r="F78" s="322" t="s">
        <v>862</v>
      </c>
      <c r="G78" s="321"/>
      <c r="H78" s="301" t="s">
        <v>866</v>
      </c>
      <c r="I78" s="301" t="s">
        <v>864</v>
      </c>
      <c r="J78" s="301">
        <v>120</v>
      </c>
      <c r="K78" s="314"/>
    </row>
    <row r="79" ht="15" customHeight="1">
      <c r="B79" s="323"/>
      <c r="C79" s="301" t="s">
        <v>867</v>
      </c>
      <c r="D79" s="301"/>
      <c r="E79" s="301"/>
      <c r="F79" s="322" t="s">
        <v>868</v>
      </c>
      <c r="G79" s="321"/>
      <c r="H79" s="301" t="s">
        <v>869</v>
      </c>
      <c r="I79" s="301" t="s">
        <v>864</v>
      </c>
      <c r="J79" s="301">
        <v>50</v>
      </c>
      <c r="K79" s="314"/>
    </row>
    <row r="80" ht="15" customHeight="1">
      <c r="B80" s="323"/>
      <c r="C80" s="301" t="s">
        <v>870</v>
      </c>
      <c r="D80" s="301"/>
      <c r="E80" s="301"/>
      <c r="F80" s="322" t="s">
        <v>862</v>
      </c>
      <c r="G80" s="321"/>
      <c r="H80" s="301" t="s">
        <v>871</v>
      </c>
      <c r="I80" s="301" t="s">
        <v>872</v>
      </c>
      <c r="J80" s="301"/>
      <c r="K80" s="314"/>
    </row>
    <row r="81" ht="15" customHeight="1">
      <c r="B81" s="323"/>
      <c r="C81" s="324" t="s">
        <v>873</v>
      </c>
      <c r="D81" s="324"/>
      <c r="E81" s="324"/>
      <c r="F81" s="325" t="s">
        <v>868</v>
      </c>
      <c r="G81" s="324"/>
      <c r="H81" s="324" t="s">
        <v>874</v>
      </c>
      <c r="I81" s="324" t="s">
        <v>864</v>
      </c>
      <c r="J81" s="324">
        <v>15</v>
      </c>
      <c r="K81" s="314"/>
    </row>
    <row r="82" ht="15" customHeight="1">
      <c r="B82" s="323"/>
      <c r="C82" s="324" t="s">
        <v>875</v>
      </c>
      <c r="D82" s="324"/>
      <c r="E82" s="324"/>
      <c r="F82" s="325" t="s">
        <v>868</v>
      </c>
      <c r="G82" s="324"/>
      <c r="H82" s="324" t="s">
        <v>876</v>
      </c>
      <c r="I82" s="324" t="s">
        <v>864</v>
      </c>
      <c r="J82" s="324">
        <v>15</v>
      </c>
      <c r="K82" s="314"/>
    </row>
    <row r="83" ht="15" customHeight="1">
      <c r="B83" s="323"/>
      <c r="C83" s="324" t="s">
        <v>877</v>
      </c>
      <c r="D83" s="324"/>
      <c r="E83" s="324"/>
      <c r="F83" s="325" t="s">
        <v>868</v>
      </c>
      <c r="G83" s="324"/>
      <c r="H83" s="324" t="s">
        <v>878</v>
      </c>
      <c r="I83" s="324" t="s">
        <v>864</v>
      </c>
      <c r="J83" s="324">
        <v>20</v>
      </c>
      <c r="K83" s="314"/>
    </row>
    <row r="84" ht="15" customHeight="1">
      <c r="B84" s="323"/>
      <c r="C84" s="324" t="s">
        <v>879</v>
      </c>
      <c r="D84" s="324"/>
      <c r="E84" s="324"/>
      <c r="F84" s="325" t="s">
        <v>868</v>
      </c>
      <c r="G84" s="324"/>
      <c r="H84" s="324" t="s">
        <v>880</v>
      </c>
      <c r="I84" s="324" t="s">
        <v>864</v>
      </c>
      <c r="J84" s="324">
        <v>20</v>
      </c>
      <c r="K84" s="314"/>
    </row>
    <row r="85" ht="15" customHeight="1">
      <c r="B85" s="323"/>
      <c r="C85" s="301" t="s">
        <v>881</v>
      </c>
      <c r="D85" s="301"/>
      <c r="E85" s="301"/>
      <c r="F85" s="322" t="s">
        <v>868</v>
      </c>
      <c r="G85" s="321"/>
      <c r="H85" s="301" t="s">
        <v>882</v>
      </c>
      <c r="I85" s="301" t="s">
        <v>864</v>
      </c>
      <c r="J85" s="301">
        <v>50</v>
      </c>
      <c r="K85" s="314"/>
    </row>
    <row r="86" ht="15" customHeight="1">
      <c r="B86" s="323"/>
      <c r="C86" s="301" t="s">
        <v>883</v>
      </c>
      <c r="D86" s="301"/>
      <c r="E86" s="301"/>
      <c r="F86" s="322" t="s">
        <v>868</v>
      </c>
      <c r="G86" s="321"/>
      <c r="H86" s="301" t="s">
        <v>884</v>
      </c>
      <c r="I86" s="301" t="s">
        <v>864</v>
      </c>
      <c r="J86" s="301">
        <v>20</v>
      </c>
      <c r="K86" s="314"/>
    </row>
    <row r="87" ht="15" customHeight="1">
      <c r="B87" s="323"/>
      <c r="C87" s="301" t="s">
        <v>885</v>
      </c>
      <c r="D87" s="301"/>
      <c r="E87" s="301"/>
      <c r="F87" s="322" t="s">
        <v>868</v>
      </c>
      <c r="G87" s="321"/>
      <c r="H87" s="301" t="s">
        <v>886</v>
      </c>
      <c r="I87" s="301" t="s">
        <v>864</v>
      </c>
      <c r="J87" s="301">
        <v>20</v>
      </c>
      <c r="K87" s="314"/>
    </row>
    <row r="88" ht="15" customHeight="1">
      <c r="B88" s="323"/>
      <c r="C88" s="301" t="s">
        <v>887</v>
      </c>
      <c r="D88" s="301"/>
      <c r="E88" s="301"/>
      <c r="F88" s="322" t="s">
        <v>868</v>
      </c>
      <c r="G88" s="321"/>
      <c r="H88" s="301" t="s">
        <v>888</v>
      </c>
      <c r="I88" s="301" t="s">
        <v>864</v>
      </c>
      <c r="J88" s="301">
        <v>50</v>
      </c>
      <c r="K88" s="314"/>
    </row>
    <row r="89" ht="15" customHeight="1">
      <c r="B89" s="323"/>
      <c r="C89" s="301" t="s">
        <v>889</v>
      </c>
      <c r="D89" s="301"/>
      <c r="E89" s="301"/>
      <c r="F89" s="322" t="s">
        <v>868</v>
      </c>
      <c r="G89" s="321"/>
      <c r="H89" s="301" t="s">
        <v>889</v>
      </c>
      <c r="I89" s="301" t="s">
        <v>864</v>
      </c>
      <c r="J89" s="301">
        <v>50</v>
      </c>
      <c r="K89" s="314"/>
    </row>
    <row r="90" ht="15" customHeight="1">
      <c r="B90" s="323"/>
      <c r="C90" s="301" t="s">
        <v>179</v>
      </c>
      <c r="D90" s="301"/>
      <c r="E90" s="301"/>
      <c r="F90" s="322" t="s">
        <v>868</v>
      </c>
      <c r="G90" s="321"/>
      <c r="H90" s="301" t="s">
        <v>890</v>
      </c>
      <c r="I90" s="301" t="s">
        <v>864</v>
      </c>
      <c r="J90" s="301">
        <v>255</v>
      </c>
      <c r="K90" s="314"/>
    </row>
    <row r="91" ht="15" customHeight="1">
      <c r="B91" s="323"/>
      <c r="C91" s="301" t="s">
        <v>891</v>
      </c>
      <c r="D91" s="301"/>
      <c r="E91" s="301"/>
      <c r="F91" s="322" t="s">
        <v>862</v>
      </c>
      <c r="G91" s="321"/>
      <c r="H91" s="301" t="s">
        <v>892</v>
      </c>
      <c r="I91" s="301" t="s">
        <v>893</v>
      </c>
      <c r="J91" s="301"/>
      <c r="K91" s="314"/>
    </row>
    <row r="92" ht="15" customHeight="1">
      <c r="B92" s="323"/>
      <c r="C92" s="301" t="s">
        <v>894</v>
      </c>
      <c r="D92" s="301"/>
      <c r="E92" s="301"/>
      <c r="F92" s="322" t="s">
        <v>862</v>
      </c>
      <c r="G92" s="321"/>
      <c r="H92" s="301" t="s">
        <v>895</v>
      </c>
      <c r="I92" s="301" t="s">
        <v>896</v>
      </c>
      <c r="J92" s="301"/>
      <c r="K92" s="314"/>
    </row>
    <row r="93" ht="15" customHeight="1">
      <c r="B93" s="323"/>
      <c r="C93" s="301" t="s">
        <v>897</v>
      </c>
      <c r="D93" s="301"/>
      <c r="E93" s="301"/>
      <c r="F93" s="322" t="s">
        <v>862</v>
      </c>
      <c r="G93" s="321"/>
      <c r="H93" s="301" t="s">
        <v>897</v>
      </c>
      <c r="I93" s="301" t="s">
        <v>896</v>
      </c>
      <c r="J93" s="301"/>
      <c r="K93" s="314"/>
    </row>
    <row r="94" ht="15" customHeight="1">
      <c r="B94" s="323"/>
      <c r="C94" s="301" t="s">
        <v>40</v>
      </c>
      <c r="D94" s="301"/>
      <c r="E94" s="301"/>
      <c r="F94" s="322" t="s">
        <v>862</v>
      </c>
      <c r="G94" s="321"/>
      <c r="H94" s="301" t="s">
        <v>898</v>
      </c>
      <c r="I94" s="301" t="s">
        <v>896</v>
      </c>
      <c r="J94" s="301"/>
      <c r="K94" s="314"/>
    </row>
    <row r="95" ht="15" customHeight="1">
      <c r="B95" s="323"/>
      <c r="C95" s="301" t="s">
        <v>50</v>
      </c>
      <c r="D95" s="301"/>
      <c r="E95" s="301"/>
      <c r="F95" s="322" t="s">
        <v>862</v>
      </c>
      <c r="G95" s="321"/>
      <c r="H95" s="301" t="s">
        <v>899</v>
      </c>
      <c r="I95" s="301" t="s">
        <v>896</v>
      </c>
      <c r="J95" s="301"/>
      <c r="K95" s="314"/>
    </row>
    <row r="96" ht="15" customHeight="1">
      <c r="B96" s="326"/>
      <c r="C96" s="327"/>
      <c r="D96" s="327"/>
      <c r="E96" s="327"/>
      <c r="F96" s="327"/>
      <c r="G96" s="327"/>
      <c r="H96" s="327"/>
      <c r="I96" s="327"/>
      <c r="J96" s="327"/>
      <c r="K96" s="328"/>
    </row>
    <row r="97" ht="18.75" customHeight="1">
      <c r="B97" s="329"/>
      <c r="C97" s="330"/>
      <c r="D97" s="330"/>
      <c r="E97" s="330"/>
      <c r="F97" s="330"/>
      <c r="G97" s="330"/>
      <c r="H97" s="330"/>
      <c r="I97" s="330"/>
      <c r="J97" s="330"/>
      <c r="K97" s="329"/>
    </row>
    <row r="98" ht="18.75" customHeight="1">
      <c r="B98" s="308"/>
      <c r="C98" s="308"/>
      <c r="D98" s="308"/>
      <c r="E98" s="308"/>
      <c r="F98" s="308"/>
      <c r="G98" s="308"/>
      <c r="H98" s="308"/>
      <c r="I98" s="308"/>
      <c r="J98" s="308"/>
      <c r="K98" s="308"/>
    </row>
    <row r="99" ht="7.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11"/>
    </row>
    <row r="100" ht="45" customHeight="1">
      <c r="B100" s="312"/>
      <c r="C100" s="313" t="s">
        <v>900</v>
      </c>
      <c r="D100" s="313"/>
      <c r="E100" s="313"/>
      <c r="F100" s="313"/>
      <c r="G100" s="313"/>
      <c r="H100" s="313"/>
      <c r="I100" s="313"/>
      <c r="J100" s="313"/>
      <c r="K100" s="314"/>
    </row>
    <row r="101" ht="17.25" customHeight="1">
      <c r="B101" s="312"/>
      <c r="C101" s="315" t="s">
        <v>856</v>
      </c>
      <c r="D101" s="315"/>
      <c r="E101" s="315"/>
      <c r="F101" s="315" t="s">
        <v>857</v>
      </c>
      <c r="G101" s="316"/>
      <c r="H101" s="315" t="s">
        <v>174</v>
      </c>
      <c r="I101" s="315" t="s">
        <v>59</v>
      </c>
      <c r="J101" s="315" t="s">
        <v>858</v>
      </c>
      <c r="K101" s="314"/>
    </row>
    <row r="102" ht="17.25" customHeight="1">
      <c r="B102" s="312"/>
      <c r="C102" s="317" t="s">
        <v>859</v>
      </c>
      <c r="D102" s="317"/>
      <c r="E102" s="317"/>
      <c r="F102" s="318" t="s">
        <v>860</v>
      </c>
      <c r="G102" s="319"/>
      <c r="H102" s="317"/>
      <c r="I102" s="317"/>
      <c r="J102" s="317" t="s">
        <v>861</v>
      </c>
      <c r="K102" s="314"/>
    </row>
    <row r="103" ht="5.25" customHeight="1">
      <c r="B103" s="312"/>
      <c r="C103" s="315"/>
      <c r="D103" s="315"/>
      <c r="E103" s="315"/>
      <c r="F103" s="315"/>
      <c r="G103" s="331"/>
      <c r="H103" s="315"/>
      <c r="I103" s="315"/>
      <c r="J103" s="315"/>
      <c r="K103" s="314"/>
    </row>
    <row r="104" ht="15" customHeight="1">
      <c r="B104" s="312"/>
      <c r="C104" s="301" t="s">
        <v>55</v>
      </c>
      <c r="D104" s="320"/>
      <c r="E104" s="320"/>
      <c r="F104" s="322" t="s">
        <v>862</v>
      </c>
      <c r="G104" s="331"/>
      <c r="H104" s="301" t="s">
        <v>901</v>
      </c>
      <c r="I104" s="301" t="s">
        <v>864</v>
      </c>
      <c r="J104" s="301">
        <v>20</v>
      </c>
      <c r="K104" s="314"/>
    </row>
    <row r="105" ht="15" customHeight="1">
      <c r="B105" s="312"/>
      <c r="C105" s="301" t="s">
        <v>865</v>
      </c>
      <c r="D105" s="301"/>
      <c r="E105" s="301"/>
      <c r="F105" s="322" t="s">
        <v>862</v>
      </c>
      <c r="G105" s="301"/>
      <c r="H105" s="301" t="s">
        <v>901</v>
      </c>
      <c r="I105" s="301" t="s">
        <v>864</v>
      </c>
      <c r="J105" s="301">
        <v>120</v>
      </c>
      <c r="K105" s="314"/>
    </row>
    <row r="106" ht="15" customHeight="1">
      <c r="B106" s="323"/>
      <c r="C106" s="301" t="s">
        <v>867</v>
      </c>
      <c r="D106" s="301"/>
      <c r="E106" s="301"/>
      <c r="F106" s="322" t="s">
        <v>868</v>
      </c>
      <c r="G106" s="301"/>
      <c r="H106" s="301" t="s">
        <v>901</v>
      </c>
      <c r="I106" s="301" t="s">
        <v>864</v>
      </c>
      <c r="J106" s="301">
        <v>50</v>
      </c>
      <c r="K106" s="314"/>
    </row>
    <row r="107" ht="15" customHeight="1">
      <c r="B107" s="323"/>
      <c r="C107" s="301" t="s">
        <v>870</v>
      </c>
      <c r="D107" s="301"/>
      <c r="E107" s="301"/>
      <c r="F107" s="322" t="s">
        <v>862</v>
      </c>
      <c r="G107" s="301"/>
      <c r="H107" s="301" t="s">
        <v>901</v>
      </c>
      <c r="I107" s="301" t="s">
        <v>872</v>
      </c>
      <c r="J107" s="301"/>
      <c r="K107" s="314"/>
    </row>
    <row r="108" ht="15" customHeight="1">
      <c r="B108" s="323"/>
      <c r="C108" s="301" t="s">
        <v>881</v>
      </c>
      <c r="D108" s="301"/>
      <c r="E108" s="301"/>
      <c r="F108" s="322" t="s">
        <v>868</v>
      </c>
      <c r="G108" s="301"/>
      <c r="H108" s="301" t="s">
        <v>901</v>
      </c>
      <c r="I108" s="301" t="s">
        <v>864</v>
      </c>
      <c r="J108" s="301">
        <v>50</v>
      </c>
      <c r="K108" s="314"/>
    </row>
    <row r="109" ht="15" customHeight="1">
      <c r="B109" s="323"/>
      <c r="C109" s="301" t="s">
        <v>889</v>
      </c>
      <c r="D109" s="301"/>
      <c r="E109" s="301"/>
      <c r="F109" s="322" t="s">
        <v>868</v>
      </c>
      <c r="G109" s="301"/>
      <c r="H109" s="301" t="s">
        <v>901</v>
      </c>
      <c r="I109" s="301" t="s">
        <v>864</v>
      </c>
      <c r="J109" s="301">
        <v>50</v>
      </c>
      <c r="K109" s="314"/>
    </row>
    <row r="110" ht="15" customHeight="1">
      <c r="B110" s="323"/>
      <c r="C110" s="301" t="s">
        <v>887</v>
      </c>
      <c r="D110" s="301"/>
      <c r="E110" s="301"/>
      <c r="F110" s="322" t="s">
        <v>868</v>
      </c>
      <c r="G110" s="301"/>
      <c r="H110" s="301" t="s">
        <v>901</v>
      </c>
      <c r="I110" s="301" t="s">
        <v>864</v>
      </c>
      <c r="J110" s="301">
        <v>50</v>
      </c>
      <c r="K110" s="314"/>
    </row>
    <row r="111" ht="15" customHeight="1">
      <c r="B111" s="323"/>
      <c r="C111" s="301" t="s">
        <v>55</v>
      </c>
      <c r="D111" s="301"/>
      <c r="E111" s="301"/>
      <c r="F111" s="322" t="s">
        <v>862</v>
      </c>
      <c r="G111" s="301"/>
      <c r="H111" s="301" t="s">
        <v>902</v>
      </c>
      <c r="I111" s="301" t="s">
        <v>864</v>
      </c>
      <c r="J111" s="301">
        <v>20</v>
      </c>
      <c r="K111" s="314"/>
    </row>
    <row r="112" ht="15" customHeight="1">
      <c r="B112" s="323"/>
      <c r="C112" s="301" t="s">
        <v>903</v>
      </c>
      <c r="D112" s="301"/>
      <c r="E112" s="301"/>
      <c r="F112" s="322" t="s">
        <v>862</v>
      </c>
      <c r="G112" s="301"/>
      <c r="H112" s="301" t="s">
        <v>904</v>
      </c>
      <c r="I112" s="301" t="s">
        <v>864</v>
      </c>
      <c r="J112" s="301">
        <v>120</v>
      </c>
      <c r="K112" s="314"/>
    </row>
    <row r="113" ht="15" customHeight="1">
      <c r="B113" s="323"/>
      <c r="C113" s="301" t="s">
        <v>40</v>
      </c>
      <c r="D113" s="301"/>
      <c r="E113" s="301"/>
      <c r="F113" s="322" t="s">
        <v>862</v>
      </c>
      <c r="G113" s="301"/>
      <c r="H113" s="301" t="s">
        <v>905</v>
      </c>
      <c r="I113" s="301" t="s">
        <v>896</v>
      </c>
      <c r="J113" s="301"/>
      <c r="K113" s="314"/>
    </row>
    <row r="114" ht="15" customHeight="1">
      <c r="B114" s="323"/>
      <c r="C114" s="301" t="s">
        <v>50</v>
      </c>
      <c r="D114" s="301"/>
      <c r="E114" s="301"/>
      <c r="F114" s="322" t="s">
        <v>862</v>
      </c>
      <c r="G114" s="301"/>
      <c r="H114" s="301" t="s">
        <v>906</v>
      </c>
      <c r="I114" s="301" t="s">
        <v>896</v>
      </c>
      <c r="J114" s="301"/>
      <c r="K114" s="314"/>
    </row>
    <row r="115" ht="15" customHeight="1">
      <c r="B115" s="323"/>
      <c r="C115" s="301" t="s">
        <v>59</v>
      </c>
      <c r="D115" s="301"/>
      <c r="E115" s="301"/>
      <c r="F115" s="322" t="s">
        <v>862</v>
      </c>
      <c r="G115" s="301"/>
      <c r="H115" s="301" t="s">
        <v>907</v>
      </c>
      <c r="I115" s="301" t="s">
        <v>908</v>
      </c>
      <c r="J115" s="301"/>
      <c r="K115" s="314"/>
    </row>
    <row r="116" ht="15" customHeight="1">
      <c r="B116" s="326"/>
      <c r="C116" s="332"/>
      <c r="D116" s="332"/>
      <c r="E116" s="332"/>
      <c r="F116" s="332"/>
      <c r="G116" s="332"/>
      <c r="H116" s="332"/>
      <c r="I116" s="332"/>
      <c r="J116" s="332"/>
      <c r="K116" s="328"/>
    </row>
    <row r="117" ht="18.75" customHeight="1">
      <c r="B117" s="333"/>
      <c r="C117" s="297"/>
      <c r="D117" s="297"/>
      <c r="E117" s="297"/>
      <c r="F117" s="334"/>
      <c r="G117" s="297"/>
      <c r="H117" s="297"/>
      <c r="I117" s="297"/>
      <c r="J117" s="297"/>
      <c r="K117" s="333"/>
    </row>
    <row r="118" ht="18.75" customHeight="1">
      <c r="B118" s="308"/>
      <c r="C118" s="308"/>
      <c r="D118" s="308"/>
      <c r="E118" s="308"/>
      <c r="F118" s="308"/>
      <c r="G118" s="308"/>
      <c r="H118" s="308"/>
      <c r="I118" s="308"/>
      <c r="J118" s="308"/>
      <c r="K118" s="308"/>
    </row>
    <row r="119" ht="7.5" customHeight="1">
      <c r="B119" s="335"/>
      <c r="C119" s="336"/>
      <c r="D119" s="336"/>
      <c r="E119" s="336"/>
      <c r="F119" s="336"/>
      <c r="G119" s="336"/>
      <c r="H119" s="336"/>
      <c r="I119" s="336"/>
      <c r="J119" s="336"/>
      <c r="K119" s="337"/>
    </row>
    <row r="120" ht="45" customHeight="1">
      <c r="B120" s="338"/>
      <c r="C120" s="291" t="s">
        <v>909</v>
      </c>
      <c r="D120" s="291"/>
      <c r="E120" s="291"/>
      <c r="F120" s="291"/>
      <c r="G120" s="291"/>
      <c r="H120" s="291"/>
      <c r="I120" s="291"/>
      <c r="J120" s="291"/>
      <c r="K120" s="339"/>
    </row>
    <row r="121" ht="17.25" customHeight="1">
      <c r="B121" s="340"/>
      <c r="C121" s="315" t="s">
        <v>856</v>
      </c>
      <c r="D121" s="315"/>
      <c r="E121" s="315"/>
      <c r="F121" s="315" t="s">
        <v>857</v>
      </c>
      <c r="G121" s="316"/>
      <c r="H121" s="315" t="s">
        <v>174</v>
      </c>
      <c r="I121" s="315" t="s">
        <v>59</v>
      </c>
      <c r="J121" s="315" t="s">
        <v>858</v>
      </c>
      <c r="K121" s="341"/>
    </row>
    <row r="122" ht="17.25" customHeight="1">
      <c r="B122" s="340"/>
      <c r="C122" s="317" t="s">
        <v>859</v>
      </c>
      <c r="D122" s="317"/>
      <c r="E122" s="317"/>
      <c r="F122" s="318" t="s">
        <v>860</v>
      </c>
      <c r="G122" s="319"/>
      <c r="H122" s="317"/>
      <c r="I122" s="317"/>
      <c r="J122" s="317" t="s">
        <v>861</v>
      </c>
      <c r="K122" s="341"/>
    </row>
    <row r="123" ht="5.25" customHeight="1">
      <c r="B123" s="342"/>
      <c r="C123" s="320"/>
      <c r="D123" s="320"/>
      <c r="E123" s="320"/>
      <c r="F123" s="320"/>
      <c r="G123" s="301"/>
      <c r="H123" s="320"/>
      <c r="I123" s="320"/>
      <c r="J123" s="320"/>
      <c r="K123" s="343"/>
    </row>
    <row r="124" ht="15" customHeight="1">
      <c r="B124" s="342"/>
      <c r="C124" s="301" t="s">
        <v>865</v>
      </c>
      <c r="D124" s="320"/>
      <c r="E124" s="320"/>
      <c r="F124" s="322" t="s">
        <v>862</v>
      </c>
      <c r="G124" s="301"/>
      <c r="H124" s="301" t="s">
        <v>901</v>
      </c>
      <c r="I124" s="301" t="s">
        <v>864</v>
      </c>
      <c r="J124" s="301">
        <v>120</v>
      </c>
      <c r="K124" s="344"/>
    </row>
    <row r="125" ht="15" customHeight="1">
      <c r="B125" s="342"/>
      <c r="C125" s="301" t="s">
        <v>910</v>
      </c>
      <c r="D125" s="301"/>
      <c r="E125" s="301"/>
      <c r="F125" s="322" t="s">
        <v>862</v>
      </c>
      <c r="G125" s="301"/>
      <c r="H125" s="301" t="s">
        <v>911</v>
      </c>
      <c r="I125" s="301" t="s">
        <v>864</v>
      </c>
      <c r="J125" s="301" t="s">
        <v>912</v>
      </c>
      <c r="K125" s="344"/>
    </row>
    <row r="126" ht="15" customHeight="1">
      <c r="B126" s="342"/>
      <c r="C126" s="301" t="s">
        <v>811</v>
      </c>
      <c r="D126" s="301"/>
      <c r="E126" s="301"/>
      <c r="F126" s="322" t="s">
        <v>862</v>
      </c>
      <c r="G126" s="301"/>
      <c r="H126" s="301" t="s">
        <v>913</v>
      </c>
      <c r="I126" s="301" t="s">
        <v>864</v>
      </c>
      <c r="J126" s="301" t="s">
        <v>912</v>
      </c>
      <c r="K126" s="344"/>
    </row>
    <row r="127" ht="15" customHeight="1">
      <c r="B127" s="342"/>
      <c r="C127" s="301" t="s">
        <v>873</v>
      </c>
      <c r="D127" s="301"/>
      <c r="E127" s="301"/>
      <c r="F127" s="322" t="s">
        <v>868</v>
      </c>
      <c r="G127" s="301"/>
      <c r="H127" s="301" t="s">
        <v>874</v>
      </c>
      <c r="I127" s="301" t="s">
        <v>864</v>
      </c>
      <c r="J127" s="301">
        <v>15</v>
      </c>
      <c r="K127" s="344"/>
    </row>
    <row r="128" ht="15" customHeight="1">
      <c r="B128" s="342"/>
      <c r="C128" s="324" t="s">
        <v>875</v>
      </c>
      <c r="D128" s="324"/>
      <c r="E128" s="324"/>
      <c r="F128" s="325" t="s">
        <v>868</v>
      </c>
      <c r="G128" s="324"/>
      <c r="H128" s="324" t="s">
        <v>876</v>
      </c>
      <c r="I128" s="324" t="s">
        <v>864</v>
      </c>
      <c r="J128" s="324">
        <v>15</v>
      </c>
      <c r="K128" s="344"/>
    </row>
    <row r="129" ht="15" customHeight="1">
      <c r="B129" s="342"/>
      <c r="C129" s="324" t="s">
        <v>877</v>
      </c>
      <c r="D129" s="324"/>
      <c r="E129" s="324"/>
      <c r="F129" s="325" t="s">
        <v>868</v>
      </c>
      <c r="G129" s="324"/>
      <c r="H129" s="324" t="s">
        <v>878</v>
      </c>
      <c r="I129" s="324" t="s">
        <v>864</v>
      </c>
      <c r="J129" s="324">
        <v>20</v>
      </c>
      <c r="K129" s="344"/>
    </row>
    <row r="130" ht="15" customHeight="1">
      <c r="B130" s="342"/>
      <c r="C130" s="324" t="s">
        <v>879</v>
      </c>
      <c r="D130" s="324"/>
      <c r="E130" s="324"/>
      <c r="F130" s="325" t="s">
        <v>868</v>
      </c>
      <c r="G130" s="324"/>
      <c r="H130" s="324" t="s">
        <v>880</v>
      </c>
      <c r="I130" s="324" t="s">
        <v>864</v>
      </c>
      <c r="J130" s="324">
        <v>20</v>
      </c>
      <c r="K130" s="344"/>
    </row>
    <row r="131" ht="15" customHeight="1">
      <c r="B131" s="342"/>
      <c r="C131" s="301" t="s">
        <v>867</v>
      </c>
      <c r="D131" s="301"/>
      <c r="E131" s="301"/>
      <c r="F131" s="322" t="s">
        <v>868</v>
      </c>
      <c r="G131" s="301"/>
      <c r="H131" s="301" t="s">
        <v>901</v>
      </c>
      <c r="I131" s="301" t="s">
        <v>864</v>
      </c>
      <c r="J131" s="301">
        <v>50</v>
      </c>
      <c r="K131" s="344"/>
    </row>
    <row r="132" ht="15" customHeight="1">
      <c r="B132" s="342"/>
      <c r="C132" s="301" t="s">
        <v>881</v>
      </c>
      <c r="D132" s="301"/>
      <c r="E132" s="301"/>
      <c r="F132" s="322" t="s">
        <v>868</v>
      </c>
      <c r="G132" s="301"/>
      <c r="H132" s="301" t="s">
        <v>901</v>
      </c>
      <c r="I132" s="301" t="s">
        <v>864</v>
      </c>
      <c r="J132" s="301">
        <v>50</v>
      </c>
      <c r="K132" s="344"/>
    </row>
    <row r="133" ht="15" customHeight="1">
      <c r="B133" s="342"/>
      <c r="C133" s="301" t="s">
        <v>887</v>
      </c>
      <c r="D133" s="301"/>
      <c r="E133" s="301"/>
      <c r="F133" s="322" t="s">
        <v>868</v>
      </c>
      <c r="G133" s="301"/>
      <c r="H133" s="301" t="s">
        <v>901</v>
      </c>
      <c r="I133" s="301" t="s">
        <v>864</v>
      </c>
      <c r="J133" s="301">
        <v>50</v>
      </c>
      <c r="K133" s="344"/>
    </row>
    <row r="134" ht="15" customHeight="1">
      <c r="B134" s="342"/>
      <c r="C134" s="301" t="s">
        <v>889</v>
      </c>
      <c r="D134" s="301"/>
      <c r="E134" s="301"/>
      <c r="F134" s="322" t="s">
        <v>868</v>
      </c>
      <c r="G134" s="301"/>
      <c r="H134" s="301" t="s">
        <v>901</v>
      </c>
      <c r="I134" s="301" t="s">
        <v>864</v>
      </c>
      <c r="J134" s="301">
        <v>50</v>
      </c>
      <c r="K134" s="344"/>
    </row>
    <row r="135" ht="15" customHeight="1">
      <c r="B135" s="342"/>
      <c r="C135" s="301" t="s">
        <v>179</v>
      </c>
      <c r="D135" s="301"/>
      <c r="E135" s="301"/>
      <c r="F135" s="322" t="s">
        <v>868</v>
      </c>
      <c r="G135" s="301"/>
      <c r="H135" s="301" t="s">
        <v>914</v>
      </c>
      <c r="I135" s="301" t="s">
        <v>864</v>
      </c>
      <c r="J135" s="301">
        <v>255</v>
      </c>
      <c r="K135" s="344"/>
    </row>
    <row r="136" ht="15" customHeight="1">
      <c r="B136" s="342"/>
      <c r="C136" s="301" t="s">
        <v>891</v>
      </c>
      <c r="D136" s="301"/>
      <c r="E136" s="301"/>
      <c r="F136" s="322" t="s">
        <v>862</v>
      </c>
      <c r="G136" s="301"/>
      <c r="H136" s="301" t="s">
        <v>915</v>
      </c>
      <c r="I136" s="301" t="s">
        <v>893</v>
      </c>
      <c r="J136" s="301"/>
      <c r="K136" s="344"/>
    </row>
    <row r="137" ht="15" customHeight="1">
      <c r="B137" s="342"/>
      <c r="C137" s="301" t="s">
        <v>894</v>
      </c>
      <c r="D137" s="301"/>
      <c r="E137" s="301"/>
      <c r="F137" s="322" t="s">
        <v>862</v>
      </c>
      <c r="G137" s="301"/>
      <c r="H137" s="301" t="s">
        <v>916</v>
      </c>
      <c r="I137" s="301" t="s">
        <v>896</v>
      </c>
      <c r="J137" s="301"/>
      <c r="K137" s="344"/>
    </row>
    <row r="138" ht="15" customHeight="1">
      <c r="B138" s="342"/>
      <c r="C138" s="301" t="s">
        <v>897</v>
      </c>
      <c r="D138" s="301"/>
      <c r="E138" s="301"/>
      <c r="F138" s="322" t="s">
        <v>862</v>
      </c>
      <c r="G138" s="301"/>
      <c r="H138" s="301" t="s">
        <v>897</v>
      </c>
      <c r="I138" s="301" t="s">
        <v>896</v>
      </c>
      <c r="J138" s="301"/>
      <c r="K138" s="344"/>
    </row>
    <row r="139" ht="15" customHeight="1">
      <c r="B139" s="342"/>
      <c r="C139" s="301" t="s">
        <v>40</v>
      </c>
      <c r="D139" s="301"/>
      <c r="E139" s="301"/>
      <c r="F139" s="322" t="s">
        <v>862</v>
      </c>
      <c r="G139" s="301"/>
      <c r="H139" s="301" t="s">
        <v>917</v>
      </c>
      <c r="I139" s="301" t="s">
        <v>896</v>
      </c>
      <c r="J139" s="301"/>
      <c r="K139" s="344"/>
    </row>
    <row r="140" ht="15" customHeight="1">
      <c r="B140" s="342"/>
      <c r="C140" s="301" t="s">
        <v>918</v>
      </c>
      <c r="D140" s="301"/>
      <c r="E140" s="301"/>
      <c r="F140" s="322" t="s">
        <v>862</v>
      </c>
      <c r="G140" s="301"/>
      <c r="H140" s="301" t="s">
        <v>919</v>
      </c>
      <c r="I140" s="301" t="s">
        <v>896</v>
      </c>
      <c r="J140" s="301"/>
      <c r="K140" s="344"/>
    </row>
    <row r="141" ht="15" customHeight="1">
      <c r="B141" s="345"/>
      <c r="C141" s="346"/>
      <c r="D141" s="346"/>
      <c r="E141" s="346"/>
      <c r="F141" s="346"/>
      <c r="G141" s="346"/>
      <c r="H141" s="346"/>
      <c r="I141" s="346"/>
      <c r="J141" s="346"/>
      <c r="K141" s="347"/>
    </row>
    <row r="142" ht="18.75" customHeight="1">
      <c r="B142" s="297"/>
      <c r="C142" s="297"/>
      <c r="D142" s="297"/>
      <c r="E142" s="297"/>
      <c r="F142" s="334"/>
      <c r="G142" s="297"/>
      <c r="H142" s="297"/>
      <c r="I142" s="297"/>
      <c r="J142" s="297"/>
      <c r="K142" s="297"/>
    </row>
    <row r="143" ht="18.75" customHeight="1">
      <c r="B143" s="308"/>
      <c r="C143" s="308"/>
      <c r="D143" s="308"/>
      <c r="E143" s="308"/>
      <c r="F143" s="308"/>
      <c r="G143" s="308"/>
      <c r="H143" s="308"/>
      <c r="I143" s="308"/>
      <c r="J143" s="308"/>
      <c r="K143" s="308"/>
    </row>
    <row r="144" ht="7.5" customHeight="1">
      <c r="B144" s="309"/>
      <c r="C144" s="310"/>
      <c r="D144" s="310"/>
      <c r="E144" s="310"/>
      <c r="F144" s="310"/>
      <c r="G144" s="310"/>
      <c r="H144" s="310"/>
      <c r="I144" s="310"/>
      <c r="J144" s="310"/>
      <c r="K144" s="311"/>
    </row>
    <row r="145" ht="45" customHeight="1">
      <c r="B145" s="312"/>
      <c r="C145" s="313" t="s">
        <v>920</v>
      </c>
      <c r="D145" s="313"/>
      <c r="E145" s="313"/>
      <c r="F145" s="313"/>
      <c r="G145" s="313"/>
      <c r="H145" s="313"/>
      <c r="I145" s="313"/>
      <c r="J145" s="313"/>
      <c r="K145" s="314"/>
    </row>
    <row r="146" ht="17.25" customHeight="1">
      <c r="B146" s="312"/>
      <c r="C146" s="315" t="s">
        <v>856</v>
      </c>
      <c r="D146" s="315"/>
      <c r="E146" s="315"/>
      <c r="F146" s="315" t="s">
        <v>857</v>
      </c>
      <c r="G146" s="316"/>
      <c r="H146" s="315" t="s">
        <v>174</v>
      </c>
      <c r="I146" s="315" t="s">
        <v>59</v>
      </c>
      <c r="J146" s="315" t="s">
        <v>858</v>
      </c>
      <c r="K146" s="314"/>
    </row>
    <row r="147" ht="17.25" customHeight="1">
      <c r="B147" s="312"/>
      <c r="C147" s="317" t="s">
        <v>859</v>
      </c>
      <c r="D147" s="317"/>
      <c r="E147" s="317"/>
      <c r="F147" s="318" t="s">
        <v>860</v>
      </c>
      <c r="G147" s="319"/>
      <c r="H147" s="317"/>
      <c r="I147" s="317"/>
      <c r="J147" s="317" t="s">
        <v>861</v>
      </c>
      <c r="K147" s="314"/>
    </row>
    <row r="148" ht="5.25" customHeight="1">
      <c r="B148" s="323"/>
      <c r="C148" s="320"/>
      <c r="D148" s="320"/>
      <c r="E148" s="320"/>
      <c r="F148" s="320"/>
      <c r="G148" s="321"/>
      <c r="H148" s="320"/>
      <c r="I148" s="320"/>
      <c r="J148" s="320"/>
      <c r="K148" s="344"/>
    </row>
    <row r="149" ht="15" customHeight="1">
      <c r="B149" s="323"/>
      <c r="C149" s="348" t="s">
        <v>865</v>
      </c>
      <c r="D149" s="301"/>
      <c r="E149" s="301"/>
      <c r="F149" s="349" t="s">
        <v>862</v>
      </c>
      <c r="G149" s="301"/>
      <c r="H149" s="348" t="s">
        <v>901</v>
      </c>
      <c r="I149" s="348" t="s">
        <v>864</v>
      </c>
      <c r="J149" s="348">
        <v>120</v>
      </c>
      <c r="K149" s="344"/>
    </row>
    <row r="150" ht="15" customHeight="1">
      <c r="B150" s="323"/>
      <c r="C150" s="348" t="s">
        <v>910</v>
      </c>
      <c r="D150" s="301"/>
      <c r="E150" s="301"/>
      <c r="F150" s="349" t="s">
        <v>862</v>
      </c>
      <c r="G150" s="301"/>
      <c r="H150" s="348" t="s">
        <v>921</v>
      </c>
      <c r="I150" s="348" t="s">
        <v>864</v>
      </c>
      <c r="J150" s="348" t="s">
        <v>912</v>
      </c>
      <c r="K150" s="344"/>
    </row>
    <row r="151" ht="15" customHeight="1">
      <c r="B151" s="323"/>
      <c r="C151" s="348" t="s">
        <v>811</v>
      </c>
      <c r="D151" s="301"/>
      <c r="E151" s="301"/>
      <c r="F151" s="349" t="s">
        <v>862</v>
      </c>
      <c r="G151" s="301"/>
      <c r="H151" s="348" t="s">
        <v>922</v>
      </c>
      <c r="I151" s="348" t="s">
        <v>864</v>
      </c>
      <c r="J151" s="348" t="s">
        <v>912</v>
      </c>
      <c r="K151" s="344"/>
    </row>
    <row r="152" ht="15" customHeight="1">
      <c r="B152" s="323"/>
      <c r="C152" s="348" t="s">
        <v>867</v>
      </c>
      <c r="D152" s="301"/>
      <c r="E152" s="301"/>
      <c r="F152" s="349" t="s">
        <v>868</v>
      </c>
      <c r="G152" s="301"/>
      <c r="H152" s="348" t="s">
        <v>901</v>
      </c>
      <c r="I152" s="348" t="s">
        <v>864</v>
      </c>
      <c r="J152" s="348">
        <v>50</v>
      </c>
      <c r="K152" s="344"/>
    </row>
    <row r="153" ht="15" customHeight="1">
      <c r="B153" s="323"/>
      <c r="C153" s="348" t="s">
        <v>870</v>
      </c>
      <c r="D153" s="301"/>
      <c r="E153" s="301"/>
      <c r="F153" s="349" t="s">
        <v>862</v>
      </c>
      <c r="G153" s="301"/>
      <c r="H153" s="348" t="s">
        <v>901</v>
      </c>
      <c r="I153" s="348" t="s">
        <v>872</v>
      </c>
      <c r="J153" s="348"/>
      <c r="K153" s="344"/>
    </row>
    <row r="154" ht="15" customHeight="1">
      <c r="B154" s="323"/>
      <c r="C154" s="348" t="s">
        <v>881</v>
      </c>
      <c r="D154" s="301"/>
      <c r="E154" s="301"/>
      <c r="F154" s="349" t="s">
        <v>868</v>
      </c>
      <c r="G154" s="301"/>
      <c r="H154" s="348" t="s">
        <v>901</v>
      </c>
      <c r="I154" s="348" t="s">
        <v>864</v>
      </c>
      <c r="J154" s="348">
        <v>50</v>
      </c>
      <c r="K154" s="344"/>
    </row>
    <row r="155" ht="15" customHeight="1">
      <c r="B155" s="323"/>
      <c r="C155" s="348" t="s">
        <v>889</v>
      </c>
      <c r="D155" s="301"/>
      <c r="E155" s="301"/>
      <c r="F155" s="349" t="s">
        <v>868</v>
      </c>
      <c r="G155" s="301"/>
      <c r="H155" s="348" t="s">
        <v>901</v>
      </c>
      <c r="I155" s="348" t="s">
        <v>864</v>
      </c>
      <c r="J155" s="348">
        <v>50</v>
      </c>
      <c r="K155" s="344"/>
    </row>
    <row r="156" ht="15" customHeight="1">
      <c r="B156" s="323"/>
      <c r="C156" s="348" t="s">
        <v>887</v>
      </c>
      <c r="D156" s="301"/>
      <c r="E156" s="301"/>
      <c r="F156" s="349" t="s">
        <v>868</v>
      </c>
      <c r="G156" s="301"/>
      <c r="H156" s="348" t="s">
        <v>901</v>
      </c>
      <c r="I156" s="348" t="s">
        <v>864</v>
      </c>
      <c r="J156" s="348">
        <v>50</v>
      </c>
      <c r="K156" s="344"/>
    </row>
    <row r="157" ht="15" customHeight="1">
      <c r="B157" s="323"/>
      <c r="C157" s="348" t="s">
        <v>164</v>
      </c>
      <c r="D157" s="301"/>
      <c r="E157" s="301"/>
      <c r="F157" s="349" t="s">
        <v>862</v>
      </c>
      <c r="G157" s="301"/>
      <c r="H157" s="348" t="s">
        <v>923</v>
      </c>
      <c r="I157" s="348" t="s">
        <v>864</v>
      </c>
      <c r="J157" s="348" t="s">
        <v>924</v>
      </c>
      <c r="K157" s="344"/>
    </row>
    <row r="158" ht="15" customHeight="1">
      <c r="B158" s="323"/>
      <c r="C158" s="348" t="s">
        <v>925</v>
      </c>
      <c r="D158" s="301"/>
      <c r="E158" s="301"/>
      <c r="F158" s="349" t="s">
        <v>862</v>
      </c>
      <c r="G158" s="301"/>
      <c r="H158" s="348" t="s">
        <v>926</v>
      </c>
      <c r="I158" s="348" t="s">
        <v>896</v>
      </c>
      <c r="J158" s="348"/>
      <c r="K158" s="344"/>
    </row>
    <row r="159" ht="15" customHeight="1">
      <c r="B159" s="350"/>
      <c r="C159" s="332"/>
      <c r="D159" s="332"/>
      <c r="E159" s="332"/>
      <c r="F159" s="332"/>
      <c r="G159" s="332"/>
      <c r="H159" s="332"/>
      <c r="I159" s="332"/>
      <c r="J159" s="332"/>
      <c r="K159" s="351"/>
    </row>
    <row r="160" ht="18.75" customHeight="1">
      <c r="B160" s="297"/>
      <c r="C160" s="301"/>
      <c r="D160" s="301"/>
      <c r="E160" s="301"/>
      <c r="F160" s="322"/>
      <c r="G160" s="301"/>
      <c r="H160" s="301"/>
      <c r="I160" s="301"/>
      <c r="J160" s="301"/>
      <c r="K160" s="297"/>
    </row>
    <row r="161" ht="18.75" customHeight="1">
      <c r="B161" s="308"/>
      <c r="C161" s="308"/>
      <c r="D161" s="308"/>
      <c r="E161" s="308"/>
      <c r="F161" s="308"/>
      <c r="G161" s="308"/>
      <c r="H161" s="308"/>
      <c r="I161" s="308"/>
      <c r="J161" s="308"/>
      <c r="K161" s="308"/>
    </row>
    <row r="162" ht="7.5" customHeight="1">
      <c r="B162" s="287"/>
      <c r="C162" s="288"/>
      <c r="D162" s="288"/>
      <c r="E162" s="288"/>
      <c r="F162" s="288"/>
      <c r="G162" s="288"/>
      <c r="H162" s="288"/>
      <c r="I162" s="288"/>
      <c r="J162" s="288"/>
      <c r="K162" s="289"/>
    </row>
    <row r="163" ht="45" customHeight="1">
      <c r="B163" s="290"/>
      <c r="C163" s="291" t="s">
        <v>927</v>
      </c>
      <c r="D163" s="291"/>
      <c r="E163" s="291"/>
      <c r="F163" s="291"/>
      <c r="G163" s="291"/>
      <c r="H163" s="291"/>
      <c r="I163" s="291"/>
      <c r="J163" s="291"/>
      <c r="K163" s="292"/>
    </row>
    <row r="164" ht="17.25" customHeight="1">
      <c r="B164" s="290"/>
      <c r="C164" s="315" t="s">
        <v>856</v>
      </c>
      <c r="D164" s="315"/>
      <c r="E164" s="315"/>
      <c r="F164" s="315" t="s">
        <v>857</v>
      </c>
      <c r="G164" s="352"/>
      <c r="H164" s="353" t="s">
        <v>174</v>
      </c>
      <c r="I164" s="353" t="s">
        <v>59</v>
      </c>
      <c r="J164" s="315" t="s">
        <v>858</v>
      </c>
      <c r="K164" s="292"/>
    </row>
    <row r="165" ht="17.25" customHeight="1">
      <c r="B165" s="293"/>
      <c r="C165" s="317" t="s">
        <v>859</v>
      </c>
      <c r="D165" s="317"/>
      <c r="E165" s="317"/>
      <c r="F165" s="318" t="s">
        <v>860</v>
      </c>
      <c r="G165" s="354"/>
      <c r="H165" s="355"/>
      <c r="I165" s="355"/>
      <c r="J165" s="317" t="s">
        <v>861</v>
      </c>
      <c r="K165" s="295"/>
    </row>
    <row r="166" ht="5.25" customHeight="1">
      <c r="B166" s="323"/>
      <c r="C166" s="320"/>
      <c r="D166" s="320"/>
      <c r="E166" s="320"/>
      <c r="F166" s="320"/>
      <c r="G166" s="321"/>
      <c r="H166" s="320"/>
      <c r="I166" s="320"/>
      <c r="J166" s="320"/>
      <c r="K166" s="344"/>
    </row>
    <row r="167" ht="15" customHeight="1">
      <c r="B167" s="323"/>
      <c r="C167" s="301" t="s">
        <v>865</v>
      </c>
      <c r="D167" s="301"/>
      <c r="E167" s="301"/>
      <c r="F167" s="322" t="s">
        <v>862</v>
      </c>
      <c r="G167" s="301"/>
      <c r="H167" s="301" t="s">
        <v>901</v>
      </c>
      <c r="I167" s="301" t="s">
        <v>864</v>
      </c>
      <c r="J167" s="301">
        <v>120</v>
      </c>
      <c r="K167" s="344"/>
    </row>
    <row r="168" ht="15" customHeight="1">
      <c r="B168" s="323"/>
      <c r="C168" s="301" t="s">
        <v>910</v>
      </c>
      <c r="D168" s="301"/>
      <c r="E168" s="301"/>
      <c r="F168" s="322" t="s">
        <v>862</v>
      </c>
      <c r="G168" s="301"/>
      <c r="H168" s="301" t="s">
        <v>911</v>
      </c>
      <c r="I168" s="301" t="s">
        <v>864</v>
      </c>
      <c r="J168" s="301" t="s">
        <v>912</v>
      </c>
      <c r="K168" s="344"/>
    </row>
    <row r="169" ht="15" customHeight="1">
      <c r="B169" s="323"/>
      <c r="C169" s="301" t="s">
        <v>811</v>
      </c>
      <c r="D169" s="301"/>
      <c r="E169" s="301"/>
      <c r="F169" s="322" t="s">
        <v>862</v>
      </c>
      <c r="G169" s="301"/>
      <c r="H169" s="301" t="s">
        <v>928</v>
      </c>
      <c r="I169" s="301" t="s">
        <v>864</v>
      </c>
      <c r="J169" s="301" t="s">
        <v>912</v>
      </c>
      <c r="K169" s="344"/>
    </row>
    <row r="170" ht="15" customHeight="1">
      <c r="B170" s="323"/>
      <c r="C170" s="301" t="s">
        <v>867</v>
      </c>
      <c r="D170" s="301"/>
      <c r="E170" s="301"/>
      <c r="F170" s="322" t="s">
        <v>868</v>
      </c>
      <c r="G170" s="301"/>
      <c r="H170" s="301" t="s">
        <v>928</v>
      </c>
      <c r="I170" s="301" t="s">
        <v>864</v>
      </c>
      <c r="J170" s="301">
        <v>50</v>
      </c>
      <c r="K170" s="344"/>
    </row>
    <row r="171" ht="15" customHeight="1">
      <c r="B171" s="323"/>
      <c r="C171" s="301" t="s">
        <v>870</v>
      </c>
      <c r="D171" s="301"/>
      <c r="E171" s="301"/>
      <c r="F171" s="322" t="s">
        <v>862</v>
      </c>
      <c r="G171" s="301"/>
      <c r="H171" s="301" t="s">
        <v>928</v>
      </c>
      <c r="I171" s="301" t="s">
        <v>872</v>
      </c>
      <c r="J171" s="301"/>
      <c r="K171" s="344"/>
    </row>
    <row r="172" ht="15" customHeight="1">
      <c r="B172" s="323"/>
      <c r="C172" s="301" t="s">
        <v>881</v>
      </c>
      <c r="D172" s="301"/>
      <c r="E172" s="301"/>
      <c r="F172" s="322" t="s">
        <v>868</v>
      </c>
      <c r="G172" s="301"/>
      <c r="H172" s="301" t="s">
        <v>928</v>
      </c>
      <c r="I172" s="301" t="s">
        <v>864</v>
      </c>
      <c r="J172" s="301">
        <v>50</v>
      </c>
      <c r="K172" s="344"/>
    </row>
    <row r="173" ht="15" customHeight="1">
      <c r="B173" s="323"/>
      <c r="C173" s="301" t="s">
        <v>889</v>
      </c>
      <c r="D173" s="301"/>
      <c r="E173" s="301"/>
      <c r="F173" s="322" t="s">
        <v>868</v>
      </c>
      <c r="G173" s="301"/>
      <c r="H173" s="301" t="s">
        <v>928</v>
      </c>
      <c r="I173" s="301" t="s">
        <v>864</v>
      </c>
      <c r="J173" s="301">
        <v>50</v>
      </c>
      <c r="K173" s="344"/>
    </row>
    <row r="174" ht="15" customHeight="1">
      <c r="B174" s="323"/>
      <c r="C174" s="301" t="s">
        <v>887</v>
      </c>
      <c r="D174" s="301"/>
      <c r="E174" s="301"/>
      <c r="F174" s="322" t="s">
        <v>868</v>
      </c>
      <c r="G174" s="301"/>
      <c r="H174" s="301" t="s">
        <v>928</v>
      </c>
      <c r="I174" s="301" t="s">
        <v>864</v>
      </c>
      <c r="J174" s="301">
        <v>50</v>
      </c>
      <c r="K174" s="344"/>
    </row>
    <row r="175" ht="15" customHeight="1">
      <c r="B175" s="323"/>
      <c r="C175" s="301" t="s">
        <v>173</v>
      </c>
      <c r="D175" s="301"/>
      <c r="E175" s="301"/>
      <c r="F175" s="322" t="s">
        <v>862</v>
      </c>
      <c r="G175" s="301"/>
      <c r="H175" s="301" t="s">
        <v>929</v>
      </c>
      <c r="I175" s="301" t="s">
        <v>930</v>
      </c>
      <c r="J175" s="301"/>
      <c r="K175" s="344"/>
    </row>
    <row r="176" ht="15" customHeight="1">
      <c r="B176" s="323"/>
      <c r="C176" s="301" t="s">
        <v>59</v>
      </c>
      <c r="D176" s="301"/>
      <c r="E176" s="301"/>
      <c r="F176" s="322" t="s">
        <v>862</v>
      </c>
      <c r="G176" s="301"/>
      <c r="H176" s="301" t="s">
        <v>931</v>
      </c>
      <c r="I176" s="301" t="s">
        <v>932</v>
      </c>
      <c r="J176" s="301">
        <v>1</v>
      </c>
      <c r="K176" s="344"/>
    </row>
    <row r="177" ht="15" customHeight="1">
      <c r="B177" s="323"/>
      <c r="C177" s="301" t="s">
        <v>55</v>
      </c>
      <c r="D177" s="301"/>
      <c r="E177" s="301"/>
      <c r="F177" s="322" t="s">
        <v>862</v>
      </c>
      <c r="G177" s="301"/>
      <c r="H177" s="301" t="s">
        <v>933</v>
      </c>
      <c r="I177" s="301" t="s">
        <v>864</v>
      </c>
      <c r="J177" s="301">
        <v>20</v>
      </c>
      <c r="K177" s="344"/>
    </row>
    <row r="178" ht="15" customHeight="1">
      <c r="B178" s="323"/>
      <c r="C178" s="301" t="s">
        <v>174</v>
      </c>
      <c r="D178" s="301"/>
      <c r="E178" s="301"/>
      <c r="F178" s="322" t="s">
        <v>862</v>
      </c>
      <c r="G178" s="301"/>
      <c r="H178" s="301" t="s">
        <v>934</v>
      </c>
      <c r="I178" s="301" t="s">
        <v>864</v>
      </c>
      <c r="J178" s="301">
        <v>255</v>
      </c>
      <c r="K178" s="344"/>
    </row>
    <row r="179" ht="15" customHeight="1">
      <c r="B179" s="323"/>
      <c r="C179" s="301" t="s">
        <v>175</v>
      </c>
      <c r="D179" s="301"/>
      <c r="E179" s="301"/>
      <c r="F179" s="322" t="s">
        <v>862</v>
      </c>
      <c r="G179" s="301"/>
      <c r="H179" s="301" t="s">
        <v>827</v>
      </c>
      <c r="I179" s="301" t="s">
        <v>864</v>
      </c>
      <c r="J179" s="301">
        <v>10</v>
      </c>
      <c r="K179" s="344"/>
    </row>
    <row r="180" ht="15" customHeight="1">
      <c r="B180" s="323"/>
      <c r="C180" s="301" t="s">
        <v>176</v>
      </c>
      <c r="D180" s="301"/>
      <c r="E180" s="301"/>
      <c r="F180" s="322" t="s">
        <v>862</v>
      </c>
      <c r="G180" s="301"/>
      <c r="H180" s="301" t="s">
        <v>935</v>
      </c>
      <c r="I180" s="301" t="s">
        <v>896</v>
      </c>
      <c r="J180" s="301"/>
      <c r="K180" s="344"/>
    </row>
    <row r="181" ht="15" customHeight="1">
      <c r="B181" s="323"/>
      <c r="C181" s="301" t="s">
        <v>936</v>
      </c>
      <c r="D181" s="301"/>
      <c r="E181" s="301"/>
      <c r="F181" s="322" t="s">
        <v>862</v>
      </c>
      <c r="G181" s="301"/>
      <c r="H181" s="301" t="s">
        <v>937</v>
      </c>
      <c r="I181" s="301" t="s">
        <v>896</v>
      </c>
      <c r="J181" s="301"/>
      <c r="K181" s="344"/>
    </row>
    <row r="182" ht="15" customHeight="1">
      <c r="B182" s="323"/>
      <c r="C182" s="301" t="s">
        <v>925</v>
      </c>
      <c r="D182" s="301"/>
      <c r="E182" s="301"/>
      <c r="F182" s="322" t="s">
        <v>862</v>
      </c>
      <c r="G182" s="301"/>
      <c r="H182" s="301" t="s">
        <v>938</v>
      </c>
      <c r="I182" s="301" t="s">
        <v>896</v>
      </c>
      <c r="J182" s="301"/>
      <c r="K182" s="344"/>
    </row>
    <row r="183" ht="15" customHeight="1">
      <c r="B183" s="323"/>
      <c r="C183" s="301" t="s">
        <v>178</v>
      </c>
      <c r="D183" s="301"/>
      <c r="E183" s="301"/>
      <c r="F183" s="322" t="s">
        <v>868</v>
      </c>
      <c r="G183" s="301"/>
      <c r="H183" s="301" t="s">
        <v>939</v>
      </c>
      <c r="I183" s="301" t="s">
        <v>864</v>
      </c>
      <c r="J183" s="301">
        <v>50</v>
      </c>
      <c r="K183" s="344"/>
    </row>
    <row r="184" ht="15" customHeight="1">
      <c r="B184" s="323"/>
      <c r="C184" s="301" t="s">
        <v>940</v>
      </c>
      <c r="D184" s="301"/>
      <c r="E184" s="301"/>
      <c r="F184" s="322" t="s">
        <v>868</v>
      </c>
      <c r="G184" s="301"/>
      <c r="H184" s="301" t="s">
        <v>941</v>
      </c>
      <c r="I184" s="301" t="s">
        <v>942</v>
      </c>
      <c r="J184" s="301"/>
      <c r="K184" s="344"/>
    </row>
    <row r="185" ht="15" customHeight="1">
      <c r="B185" s="323"/>
      <c r="C185" s="301" t="s">
        <v>943</v>
      </c>
      <c r="D185" s="301"/>
      <c r="E185" s="301"/>
      <c r="F185" s="322" t="s">
        <v>868</v>
      </c>
      <c r="G185" s="301"/>
      <c r="H185" s="301" t="s">
        <v>944</v>
      </c>
      <c r="I185" s="301" t="s">
        <v>942</v>
      </c>
      <c r="J185" s="301"/>
      <c r="K185" s="344"/>
    </row>
    <row r="186" ht="15" customHeight="1">
      <c r="B186" s="323"/>
      <c r="C186" s="301" t="s">
        <v>945</v>
      </c>
      <c r="D186" s="301"/>
      <c r="E186" s="301"/>
      <c r="F186" s="322" t="s">
        <v>868</v>
      </c>
      <c r="G186" s="301"/>
      <c r="H186" s="301" t="s">
        <v>946</v>
      </c>
      <c r="I186" s="301" t="s">
        <v>942</v>
      </c>
      <c r="J186" s="301"/>
      <c r="K186" s="344"/>
    </row>
    <row r="187" ht="15" customHeight="1">
      <c r="B187" s="323"/>
      <c r="C187" s="356" t="s">
        <v>947</v>
      </c>
      <c r="D187" s="301"/>
      <c r="E187" s="301"/>
      <c r="F187" s="322" t="s">
        <v>868</v>
      </c>
      <c r="G187" s="301"/>
      <c r="H187" s="301" t="s">
        <v>948</v>
      </c>
      <c r="I187" s="301" t="s">
        <v>949</v>
      </c>
      <c r="J187" s="357" t="s">
        <v>950</v>
      </c>
      <c r="K187" s="344"/>
    </row>
    <row r="188" ht="15" customHeight="1">
      <c r="B188" s="323"/>
      <c r="C188" s="307" t="s">
        <v>44</v>
      </c>
      <c r="D188" s="301"/>
      <c r="E188" s="301"/>
      <c r="F188" s="322" t="s">
        <v>862</v>
      </c>
      <c r="G188" s="301"/>
      <c r="H188" s="297" t="s">
        <v>951</v>
      </c>
      <c r="I188" s="301" t="s">
        <v>952</v>
      </c>
      <c r="J188" s="301"/>
      <c r="K188" s="344"/>
    </row>
    <row r="189" ht="15" customHeight="1">
      <c r="B189" s="323"/>
      <c r="C189" s="307" t="s">
        <v>953</v>
      </c>
      <c r="D189" s="301"/>
      <c r="E189" s="301"/>
      <c r="F189" s="322" t="s">
        <v>862</v>
      </c>
      <c r="G189" s="301"/>
      <c r="H189" s="301" t="s">
        <v>954</v>
      </c>
      <c r="I189" s="301" t="s">
        <v>896</v>
      </c>
      <c r="J189" s="301"/>
      <c r="K189" s="344"/>
    </row>
    <row r="190" ht="15" customHeight="1">
      <c r="B190" s="323"/>
      <c r="C190" s="307" t="s">
        <v>955</v>
      </c>
      <c r="D190" s="301"/>
      <c r="E190" s="301"/>
      <c r="F190" s="322" t="s">
        <v>862</v>
      </c>
      <c r="G190" s="301"/>
      <c r="H190" s="301" t="s">
        <v>956</v>
      </c>
      <c r="I190" s="301" t="s">
        <v>896</v>
      </c>
      <c r="J190" s="301"/>
      <c r="K190" s="344"/>
    </row>
    <row r="191" ht="15" customHeight="1">
      <c r="B191" s="323"/>
      <c r="C191" s="307" t="s">
        <v>957</v>
      </c>
      <c r="D191" s="301"/>
      <c r="E191" s="301"/>
      <c r="F191" s="322" t="s">
        <v>868</v>
      </c>
      <c r="G191" s="301"/>
      <c r="H191" s="301" t="s">
        <v>958</v>
      </c>
      <c r="I191" s="301" t="s">
        <v>896</v>
      </c>
      <c r="J191" s="301"/>
      <c r="K191" s="344"/>
    </row>
    <row r="192" ht="15" customHeight="1">
      <c r="B192" s="350"/>
      <c r="C192" s="358"/>
      <c r="D192" s="332"/>
      <c r="E192" s="332"/>
      <c r="F192" s="332"/>
      <c r="G192" s="332"/>
      <c r="H192" s="332"/>
      <c r="I192" s="332"/>
      <c r="J192" s="332"/>
      <c r="K192" s="351"/>
    </row>
    <row r="193" ht="18.75" customHeight="1">
      <c r="B193" s="297"/>
      <c r="C193" s="301"/>
      <c r="D193" s="301"/>
      <c r="E193" s="301"/>
      <c r="F193" s="322"/>
      <c r="G193" s="301"/>
      <c r="H193" s="301"/>
      <c r="I193" s="301"/>
      <c r="J193" s="301"/>
      <c r="K193" s="297"/>
    </row>
    <row r="194" ht="18.75" customHeight="1">
      <c r="B194" s="297"/>
      <c r="C194" s="301"/>
      <c r="D194" s="301"/>
      <c r="E194" s="301"/>
      <c r="F194" s="322"/>
      <c r="G194" s="301"/>
      <c r="H194" s="301"/>
      <c r="I194" s="301"/>
      <c r="J194" s="301"/>
      <c r="K194" s="297"/>
    </row>
    <row r="195" ht="18.75" customHeight="1">
      <c r="B195" s="308"/>
      <c r="C195" s="308"/>
      <c r="D195" s="308"/>
      <c r="E195" s="308"/>
      <c r="F195" s="308"/>
      <c r="G195" s="308"/>
      <c r="H195" s="308"/>
      <c r="I195" s="308"/>
      <c r="J195" s="308"/>
      <c r="K195" s="308"/>
    </row>
    <row r="196" ht="13.5">
      <c r="B196" s="287"/>
      <c r="C196" s="288"/>
      <c r="D196" s="288"/>
      <c r="E196" s="288"/>
      <c r="F196" s="288"/>
      <c r="G196" s="288"/>
      <c r="H196" s="288"/>
      <c r="I196" s="288"/>
      <c r="J196" s="288"/>
      <c r="K196" s="289"/>
    </row>
    <row r="197" ht="21">
      <c r="B197" s="290"/>
      <c r="C197" s="291" t="s">
        <v>959</v>
      </c>
      <c r="D197" s="291"/>
      <c r="E197" s="291"/>
      <c r="F197" s="291"/>
      <c r="G197" s="291"/>
      <c r="H197" s="291"/>
      <c r="I197" s="291"/>
      <c r="J197" s="291"/>
      <c r="K197" s="292"/>
    </row>
    <row r="198" ht="25.5" customHeight="1">
      <c r="B198" s="290"/>
      <c r="C198" s="359" t="s">
        <v>960</v>
      </c>
      <c r="D198" s="359"/>
      <c r="E198" s="359"/>
      <c r="F198" s="359" t="s">
        <v>961</v>
      </c>
      <c r="G198" s="360"/>
      <c r="H198" s="359" t="s">
        <v>962</v>
      </c>
      <c r="I198" s="359"/>
      <c r="J198" s="359"/>
      <c r="K198" s="292"/>
    </row>
    <row r="199" ht="5.25" customHeight="1">
      <c r="B199" s="323"/>
      <c r="C199" s="320"/>
      <c r="D199" s="320"/>
      <c r="E199" s="320"/>
      <c r="F199" s="320"/>
      <c r="G199" s="301"/>
      <c r="H199" s="320"/>
      <c r="I199" s="320"/>
      <c r="J199" s="320"/>
      <c r="K199" s="344"/>
    </row>
    <row r="200" ht="15" customHeight="1">
      <c r="B200" s="323"/>
      <c r="C200" s="301" t="s">
        <v>952</v>
      </c>
      <c r="D200" s="301"/>
      <c r="E200" s="301"/>
      <c r="F200" s="322" t="s">
        <v>45</v>
      </c>
      <c r="G200" s="301"/>
      <c r="H200" s="301" t="s">
        <v>963</v>
      </c>
      <c r="I200" s="301"/>
      <c r="J200" s="301"/>
      <c r="K200" s="344"/>
    </row>
    <row r="201" ht="15" customHeight="1">
      <c r="B201" s="323"/>
      <c r="C201" s="329"/>
      <c r="D201" s="301"/>
      <c r="E201" s="301"/>
      <c r="F201" s="322" t="s">
        <v>46</v>
      </c>
      <c r="G201" s="301"/>
      <c r="H201" s="301" t="s">
        <v>964</v>
      </c>
      <c r="I201" s="301"/>
      <c r="J201" s="301"/>
      <c r="K201" s="344"/>
    </row>
    <row r="202" ht="15" customHeight="1">
      <c r="B202" s="323"/>
      <c r="C202" s="329"/>
      <c r="D202" s="301"/>
      <c r="E202" s="301"/>
      <c r="F202" s="322" t="s">
        <v>49</v>
      </c>
      <c r="G202" s="301"/>
      <c r="H202" s="301" t="s">
        <v>965</v>
      </c>
      <c r="I202" s="301"/>
      <c r="J202" s="301"/>
      <c r="K202" s="344"/>
    </row>
    <row r="203" ht="15" customHeight="1">
      <c r="B203" s="323"/>
      <c r="C203" s="301"/>
      <c r="D203" s="301"/>
      <c r="E203" s="301"/>
      <c r="F203" s="322" t="s">
        <v>47</v>
      </c>
      <c r="G203" s="301"/>
      <c r="H203" s="301" t="s">
        <v>966</v>
      </c>
      <c r="I203" s="301"/>
      <c r="J203" s="301"/>
      <c r="K203" s="344"/>
    </row>
    <row r="204" ht="15" customHeight="1">
      <c r="B204" s="323"/>
      <c r="C204" s="301"/>
      <c r="D204" s="301"/>
      <c r="E204" s="301"/>
      <c r="F204" s="322" t="s">
        <v>48</v>
      </c>
      <c r="G204" s="301"/>
      <c r="H204" s="301" t="s">
        <v>967</v>
      </c>
      <c r="I204" s="301"/>
      <c r="J204" s="301"/>
      <c r="K204" s="344"/>
    </row>
    <row r="205" ht="15" customHeight="1">
      <c r="B205" s="323"/>
      <c r="C205" s="301"/>
      <c r="D205" s="301"/>
      <c r="E205" s="301"/>
      <c r="F205" s="322"/>
      <c r="G205" s="301"/>
      <c r="H205" s="301"/>
      <c r="I205" s="301"/>
      <c r="J205" s="301"/>
      <c r="K205" s="344"/>
    </row>
    <row r="206" ht="15" customHeight="1">
      <c r="B206" s="323"/>
      <c r="C206" s="301" t="s">
        <v>908</v>
      </c>
      <c r="D206" s="301"/>
      <c r="E206" s="301"/>
      <c r="F206" s="322" t="s">
        <v>81</v>
      </c>
      <c r="G206" s="301"/>
      <c r="H206" s="301" t="s">
        <v>968</v>
      </c>
      <c r="I206" s="301"/>
      <c r="J206" s="301"/>
      <c r="K206" s="344"/>
    </row>
    <row r="207" ht="15" customHeight="1">
      <c r="B207" s="323"/>
      <c r="C207" s="329"/>
      <c r="D207" s="301"/>
      <c r="E207" s="301"/>
      <c r="F207" s="322" t="s">
        <v>807</v>
      </c>
      <c r="G207" s="301"/>
      <c r="H207" s="301" t="s">
        <v>808</v>
      </c>
      <c r="I207" s="301"/>
      <c r="J207" s="301"/>
      <c r="K207" s="344"/>
    </row>
    <row r="208" ht="15" customHeight="1">
      <c r="B208" s="323"/>
      <c r="C208" s="301"/>
      <c r="D208" s="301"/>
      <c r="E208" s="301"/>
      <c r="F208" s="322" t="s">
        <v>805</v>
      </c>
      <c r="G208" s="301"/>
      <c r="H208" s="301" t="s">
        <v>969</v>
      </c>
      <c r="I208" s="301"/>
      <c r="J208" s="301"/>
      <c r="K208" s="344"/>
    </row>
    <row r="209" ht="15" customHeight="1">
      <c r="B209" s="361"/>
      <c r="C209" s="329"/>
      <c r="D209" s="329"/>
      <c r="E209" s="329"/>
      <c r="F209" s="322" t="s">
        <v>809</v>
      </c>
      <c r="G209" s="307"/>
      <c r="H209" s="348" t="s">
        <v>810</v>
      </c>
      <c r="I209" s="348"/>
      <c r="J209" s="348"/>
      <c r="K209" s="362"/>
    </row>
    <row r="210" ht="15" customHeight="1">
      <c r="B210" s="361"/>
      <c r="C210" s="329"/>
      <c r="D210" s="329"/>
      <c r="E210" s="329"/>
      <c r="F210" s="322" t="s">
        <v>756</v>
      </c>
      <c r="G210" s="307"/>
      <c r="H210" s="348" t="s">
        <v>150</v>
      </c>
      <c r="I210" s="348"/>
      <c r="J210" s="348"/>
      <c r="K210" s="362"/>
    </row>
    <row r="211" ht="15" customHeight="1">
      <c r="B211" s="361"/>
      <c r="C211" s="329"/>
      <c r="D211" s="329"/>
      <c r="E211" s="329"/>
      <c r="F211" s="363"/>
      <c r="G211" s="307"/>
      <c r="H211" s="364"/>
      <c r="I211" s="364"/>
      <c r="J211" s="364"/>
      <c r="K211" s="362"/>
    </row>
    <row r="212" ht="15" customHeight="1">
      <c r="B212" s="361"/>
      <c r="C212" s="301" t="s">
        <v>932</v>
      </c>
      <c r="D212" s="329"/>
      <c r="E212" s="329"/>
      <c r="F212" s="322">
        <v>1</v>
      </c>
      <c r="G212" s="307"/>
      <c r="H212" s="348" t="s">
        <v>970</v>
      </c>
      <c r="I212" s="348"/>
      <c r="J212" s="348"/>
      <c r="K212" s="362"/>
    </row>
    <row r="213" ht="15" customHeight="1">
      <c r="B213" s="361"/>
      <c r="C213" s="329"/>
      <c r="D213" s="329"/>
      <c r="E213" s="329"/>
      <c r="F213" s="322">
        <v>2</v>
      </c>
      <c r="G213" s="307"/>
      <c r="H213" s="348" t="s">
        <v>971</v>
      </c>
      <c r="I213" s="348"/>
      <c r="J213" s="348"/>
      <c r="K213" s="362"/>
    </row>
    <row r="214" ht="15" customHeight="1">
      <c r="B214" s="361"/>
      <c r="C214" s="329"/>
      <c r="D214" s="329"/>
      <c r="E214" s="329"/>
      <c r="F214" s="322">
        <v>3</v>
      </c>
      <c r="G214" s="307"/>
      <c r="H214" s="348" t="s">
        <v>972</v>
      </c>
      <c r="I214" s="348"/>
      <c r="J214" s="348"/>
      <c r="K214" s="362"/>
    </row>
    <row r="215" ht="15" customHeight="1">
      <c r="B215" s="361"/>
      <c r="C215" s="329"/>
      <c r="D215" s="329"/>
      <c r="E215" s="329"/>
      <c r="F215" s="322">
        <v>4</v>
      </c>
      <c r="G215" s="307"/>
      <c r="H215" s="348" t="s">
        <v>973</v>
      </c>
      <c r="I215" s="348"/>
      <c r="J215" s="348"/>
      <c r="K215" s="362"/>
    </row>
    <row r="216" ht="12.75" customHeight="1">
      <c r="B216" s="365"/>
      <c r="C216" s="366"/>
      <c r="D216" s="366"/>
      <c r="E216" s="366"/>
      <c r="F216" s="366"/>
      <c r="G216" s="366"/>
      <c r="H216" s="366"/>
      <c r="I216" s="366"/>
      <c r="J216" s="366"/>
      <c r="K216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303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ROUND(SUM(BE80:BE137), 2)</f>
        <v>0</v>
      </c>
      <c r="G30" s="46"/>
      <c r="H30" s="46"/>
      <c r="I30" s="157">
        <v>0.20999999999999999</v>
      </c>
      <c r="J30" s="156">
        <f>ROUND(ROUND((SUM(BE80:BE137)),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ROUND(SUM(BF80:BF137), 2)</f>
        <v>0</v>
      </c>
      <c r="G31" s="46"/>
      <c r="H31" s="46"/>
      <c r="I31" s="157">
        <v>0.14999999999999999</v>
      </c>
      <c r="J31" s="156">
        <f>ROUND(ROUND((SUM(BF80:BF137)),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ROUND(SUM(BG80:BG137),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ROUND(SUM(BH80:BH137),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ROUND(SUM(BI80:BI137),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02 - Suché prameniště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J126</f>
        <v>0</v>
      </c>
      <c r="K59" s="189"/>
    </row>
    <row r="60" s="8" customFormat="1" ht="19.92" customHeight="1">
      <c r="B60" s="183"/>
      <c r="C60" s="184"/>
      <c r="D60" s="185" t="s">
        <v>171</v>
      </c>
      <c r="E60" s="186"/>
      <c r="F60" s="186"/>
      <c r="G60" s="186"/>
      <c r="H60" s="186"/>
      <c r="I60" s="187"/>
      <c r="J60" s="188">
        <f>J134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172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Rekonstrukce zahrady mateřské školky, Tarnavova 18, Ostrava-Zábřeh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161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02 - Suché prameniště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Ul. Tarnavova 3020/18 Ostrava-Zábřeh</v>
      </c>
      <c r="G74" s="73"/>
      <c r="H74" s="73"/>
      <c r="I74" s="193" t="s">
        <v>25</v>
      </c>
      <c r="J74" s="84" t="str">
        <f>IF(J12="","",J12)</f>
        <v>1. 12. 2018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 xml:space="preserve">MŠ Ostrava Zábřeh, za školou 1, přízp. organizace </v>
      </c>
      <c r="G76" s="73"/>
      <c r="H76" s="73"/>
      <c r="I76" s="193" t="s">
        <v>34</v>
      </c>
      <c r="J76" s="192" t="str">
        <f>E21</f>
        <v>Ing. Dagmar Rudolfová, Ing. Miroslava Najman</v>
      </c>
      <c r="K76" s="73"/>
      <c r="L76" s="71"/>
    </row>
    <row r="77" s="1" customFormat="1" ht="14.4" customHeight="1">
      <c r="B77" s="45"/>
      <c r="C77" s="75" t="s">
        <v>32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173</v>
      </c>
      <c r="D79" s="196" t="s">
        <v>59</v>
      </c>
      <c r="E79" s="196" t="s">
        <v>55</v>
      </c>
      <c r="F79" s="196" t="s">
        <v>174</v>
      </c>
      <c r="G79" s="196" t="s">
        <v>175</v>
      </c>
      <c r="H79" s="196" t="s">
        <v>176</v>
      </c>
      <c r="I79" s="197" t="s">
        <v>177</v>
      </c>
      <c r="J79" s="196" t="s">
        <v>165</v>
      </c>
      <c r="K79" s="198" t="s">
        <v>178</v>
      </c>
      <c r="L79" s="199"/>
      <c r="M79" s="101" t="s">
        <v>179</v>
      </c>
      <c r="N79" s="102" t="s">
        <v>44</v>
      </c>
      <c r="O79" s="102" t="s">
        <v>180</v>
      </c>
      <c r="P79" s="102" t="s">
        <v>181</v>
      </c>
      <c r="Q79" s="102" t="s">
        <v>182</v>
      </c>
      <c r="R79" s="102" t="s">
        <v>183</v>
      </c>
      <c r="S79" s="102" t="s">
        <v>184</v>
      </c>
      <c r="T79" s="103" t="s">
        <v>185</v>
      </c>
    </row>
    <row r="80" s="1" customFormat="1" ht="29.28" customHeight="1">
      <c r="B80" s="45"/>
      <c r="C80" s="107" t="s">
        <v>166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2.9004799999999999</v>
      </c>
      <c r="S80" s="105"/>
      <c r="T80" s="202">
        <f>T81</f>
        <v>0</v>
      </c>
      <c r="AT80" s="23" t="s">
        <v>73</v>
      </c>
      <c r="AU80" s="23" t="s">
        <v>167</v>
      </c>
      <c r="BK80" s="203">
        <f>BK81</f>
        <v>0</v>
      </c>
    </row>
    <row r="81" s="10" customFormat="1" ht="37.44001" customHeight="1">
      <c r="B81" s="204"/>
      <c r="C81" s="205"/>
      <c r="D81" s="206" t="s">
        <v>73</v>
      </c>
      <c r="E81" s="207" t="s">
        <v>186</v>
      </c>
      <c r="F81" s="207" t="s">
        <v>187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P82+P126+P134</f>
        <v>0</v>
      </c>
      <c r="Q81" s="212"/>
      <c r="R81" s="213">
        <f>R82+R126+R134</f>
        <v>2.9004799999999999</v>
      </c>
      <c r="S81" s="212"/>
      <c r="T81" s="214">
        <f>T82+T126+T134</f>
        <v>0</v>
      </c>
      <c r="AR81" s="215" t="s">
        <v>82</v>
      </c>
      <c r="AT81" s="216" t="s">
        <v>73</v>
      </c>
      <c r="AU81" s="216" t="s">
        <v>74</v>
      </c>
      <c r="AY81" s="215" t="s">
        <v>188</v>
      </c>
      <c r="BK81" s="217">
        <f>BK82+BK126+BK134</f>
        <v>0</v>
      </c>
    </row>
    <row r="82" s="10" customFormat="1" ht="19.92" customHeight="1">
      <c r="B82" s="204"/>
      <c r="C82" s="205"/>
      <c r="D82" s="206" t="s">
        <v>73</v>
      </c>
      <c r="E82" s="218" t="s">
        <v>82</v>
      </c>
      <c r="F82" s="218" t="s">
        <v>189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SUM(P83:P125)</f>
        <v>0</v>
      </c>
      <c r="Q82" s="212"/>
      <c r="R82" s="213">
        <f>SUM(R83:R125)</f>
        <v>2.9003000000000001</v>
      </c>
      <c r="S82" s="212"/>
      <c r="T82" s="214">
        <f>SUM(T83:T125)</f>
        <v>0</v>
      </c>
      <c r="AR82" s="215" t="s">
        <v>82</v>
      </c>
      <c r="AT82" s="216" t="s">
        <v>73</v>
      </c>
      <c r="AU82" s="216" t="s">
        <v>82</v>
      </c>
      <c r="AY82" s="215" t="s">
        <v>188</v>
      </c>
      <c r="BK82" s="217">
        <f>SUM(BK83:BK125)</f>
        <v>0</v>
      </c>
    </row>
    <row r="83" s="1" customFormat="1" ht="25.5" customHeight="1">
      <c r="B83" s="45"/>
      <c r="C83" s="220" t="s">
        <v>82</v>
      </c>
      <c r="D83" s="220" t="s">
        <v>190</v>
      </c>
      <c r="E83" s="221" t="s">
        <v>191</v>
      </c>
      <c r="F83" s="222" t="s">
        <v>192</v>
      </c>
      <c r="G83" s="223" t="s">
        <v>193</v>
      </c>
      <c r="H83" s="224">
        <v>10</v>
      </c>
      <c r="I83" s="225"/>
      <c r="J83" s="226">
        <f>ROUND(I83*H83,2)</f>
        <v>0</v>
      </c>
      <c r="K83" s="222" t="s">
        <v>194</v>
      </c>
      <c r="L83" s="71"/>
      <c r="M83" s="227" t="s">
        <v>21</v>
      </c>
      <c r="N83" s="228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195</v>
      </c>
      <c r="AT83" s="23" t="s">
        <v>190</v>
      </c>
      <c r="AU83" s="23" t="s">
        <v>84</v>
      </c>
      <c r="AY83" s="23" t="s">
        <v>188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195</v>
      </c>
      <c r="BM83" s="23" t="s">
        <v>304</v>
      </c>
    </row>
    <row r="84" s="11" customFormat="1">
      <c r="B84" s="232"/>
      <c r="C84" s="233"/>
      <c r="D84" s="234" t="s">
        <v>197</v>
      </c>
      <c r="E84" s="235" t="s">
        <v>21</v>
      </c>
      <c r="F84" s="236" t="s">
        <v>305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197</v>
      </c>
      <c r="AU84" s="242" t="s">
        <v>84</v>
      </c>
      <c r="AV84" s="11" t="s">
        <v>82</v>
      </c>
      <c r="AW84" s="11" t="s">
        <v>37</v>
      </c>
      <c r="AX84" s="11" t="s">
        <v>74</v>
      </c>
      <c r="AY84" s="242" t="s">
        <v>188</v>
      </c>
    </row>
    <row r="85" s="12" customFormat="1">
      <c r="B85" s="243"/>
      <c r="C85" s="244"/>
      <c r="D85" s="234" t="s">
        <v>197</v>
      </c>
      <c r="E85" s="245" t="s">
        <v>21</v>
      </c>
      <c r="F85" s="246" t="s">
        <v>109</v>
      </c>
      <c r="G85" s="244"/>
      <c r="H85" s="247">
        <v>10</v>
      </c>
      <c r="I85" s="248"/>
      <c r="J85" s="244"/>
      <c r="K85" s="244"/>
      <c r="L85" s="249"/>
      <c r="M85" s="250"/>
      <c r="N85" s="251"/>
      <c r="O85" s="251"/>
      <c r="P85" s="251"/>
      <c r="Q85" s="251"/>
      <c r="R85" s="251"/>
      <c r="S85" s="251"/>
      <c r="T85" s="252"/>
      <c r="AT85" s="253" t="s">
        <v>197</v>
      </c>
      <c r="AU85" s="253" t="s">
        <v>84</v>
      </c>
      <c r="AV85" s="12" t="s">
        <v>84</v>
      </c>
      <c r="AW85" s="12" t="s">
        <v>37</v>
      </c>
      <c r="AX85" s="12" t="s">
        <v>82</v>
      </c>
      <c r="AY85" s="253" t="s">
        <v>188</v>
      </c>
    </row>
    <row r="86" s="1" customFormat="1" ht="25.5" customHeight="1">
      <c r="B86" s="45"/>
      <c r="C86" s="220" t="s">
        <v>84</v>
      </c>
      <c r="D86" s="220" t="s">
        <v>190</v>
      </c>
      <c r="E86" s="221" t="s">
        <v>206</v>
      </c>
      <c r="F86" s="222" t="s">
        <v>207</v>
      </c>
      <c r="G86" s="223" t="s">
        <v>193</v>
      </c>
      <c r="H86" s="224">
        <v>10</v>
      </c>
      <c r="I86" s="225"/>
      <c r="J86" s="226">
        <f>ROUND(I86*H86,2)</f>
        <v>0</v>
      </c>
      <c r="K86" s="222" t="s">
        <v>194</v>
      </c>
      <c r="L86" s="71"/>
      <c r="M86" s="227" t="s">
        <v>21</v>
      </c>
      <c r="N86" s="228" t="s">
        <v>45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195</v>
      </c>
      <c r="AT86" s="23" t="s">
        <v>190</v>
      </c>
      <c r="AU86" s="23" t="s">
        <v>84</v>
      </c>
      <c r="AY86" s="23" t="s">
        <v>188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82</v>
      </c>
      <c r="BK86" s="231">
        <f>ROUND(I86*H86,2)</f>
        <v>0</v>
      </c>
      <c r="BL86" s="23" t="s">
        <v>195</v>
      </c>
      <c r="BM86" s="23" t="s">
        <v>306</v>
      </c>
    </row>
    <row r="87" s="11" customFormat="1">
      <c r="B87" s="232"/>
      <c r="C87" s="233"/>
      <c r="D87" s="234" t="s">
        <v>197</v>
      </c>
      <c r="E87" s="235" t="s">
        <v>21</v>
      </c>
      <c r="F87" s="236" t="s">
        <v>305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197</v>
      </c>
      <c r="AU87" s="242" t="s">
        <v>84</v>
      </c>
      <c r="AV87" s="11" t="s">
        <v>82</v>
      </c>
      <c r="AW87" s="11" t="s">
        <v>37</v>
      </c>
      <c r="AX87" s="11" t="s">
        <v>74</v>
      </c>
      <c r="AY87" s="242" t="s">
        <v>188</v>
      </c>
    </row>
    <row r="88" s="12" customFormat="1">
      <c r="B88" s="243"/>
      <c r="C88" s="244"/>
      <c r="D88" s="234" t="s">
        <v>197</v>
      </c>
      <c r="E88" s="245" t="s">
        <v>21</v>
      </c>
      <c r="F88" s="246" t="s">
        <v>109</v>
      </c>
      <c r="G88" s="244"/>
      <c r="H88" s="247">
        <v>10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197</v>
      </c>
      <c r="AU88" s="253" t="s">
        <v>84</v>
      </c>
      <c r="AV88" s="12" t="s">
        <v>84</v>
      </c>
      <c r="AW88" s="12" t="s">
        <v>37</v>
      </c>
      <c r="AX88" s="12" t="s">
        <v>82</v>
      </c>
      <c r="AY88" s="253" t="s">
        <v>188</v>
      </c>
    </row>
    <row r="89" s="1" customFormat="1" ht="25.5" customHeight="1">
      <c r="B89" s="45"/>
      <c r="C89" s="220" t="s">
        <v>205</v>
      </c>
      <c r="D89" s="220" t="s">
        <v>190</v>
      </c>
      <c r="E89" s="221" t="s">
        <v>209</v>
      </c>
      <c r="F89" s="222" t="s">
        <v>210</v>
      </c>
      <c r="G89" s="223" t="s">
        <v>211</v>
      </c>
      <c r="H89" s="224">
        <v>1.5</v>
      </c>
      <c r="I89" s="225"/>
      <c r="J89" s="226">
        <f>ROUND(I89*H89,2)</f>
        <v>0</v>
      </c>
      <c r="K89" s="222" t="s">
        <v>194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195</v>
      </c>
      <c r="AT89" s="23" t="s">
        <v>190</v>
      </c>
      <c r="AU89" s="23" t="s">
        <v>84</v>
      </c>
      <c r="AY89" s="23" t="s">
        <v>188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82</v>
      </c>
      <c r="BK89" s="231">
        <f>ROUND(I89*H89,2)</f>
        <v>0</v>
      </c>
      <c r="BL89" s="23" t="s">
        <v>195</v>
      </c>
      <c r="BM89" s="23" t="s">
        <v>307</v>
      </c>
    </row>
    <row r="90" s="11" customFormat="1">
      <c r="B90" s="232"/>
      <c r="C90" s="233"/>
      <c r="D90" s="234" t="s">
        <v>197</v>
      </c>
      <c r="E90" s="235" t="s">
        <v>21</v>
      </c>
      <c r="F90" s="236" t="s">
        <v>308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197</v>
      </c>
      <c r="AU90" s="242" t="s">
        <v>84</v>
      </c>
      <c r="AV90" s="11" t="s">
        <v>82</v>
      </c>
      <c r="AW90" s="11" t="s">
        <v>37</v>
      </c>
      <c r="AX90" s="11" t="s">
        <v>74</v>
      </c>
      <c r="AY90" s="242" t="s">
        <v>188</v>
      </c>
    </row>
    <row r="91" s="12" customFormat="1">
      <c r="B91" s="243"/>
      <c r="C91" s="244"/>
      <c r="D91" s="234" t="s">
        <v>197</v>
      </c>
      <c r="E91" s="245" t="s">
        <v>21</v>
      </c>
      <c r="F91" s="246" t="s">
        <v>309</v>
      </c>
      <c r="G91" s="244"/>
      <c r="H91" s="247">
        <v>1.5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197</v>
      </c>
      <c r="AU91" s="253" t="s">
        <v>84</v>
      </c>
      <c r="AV91" s="12" t="s">
        <v>84</v>
      </c>
      <c r="AW91" s="12" t="s">
        <v>37</v>
      </c>
      <c r="AX91" s="12" t="s">
        <v>82</v>
      </c>
      <c r="AY91" s="253" t="s">
        <v>188</v>
      </c>
    </row>
    <row r="92" s="1" customFormat="1" ht="38.25" customHeight="1">
      <c r="B92" s="45"/>
      <c r="C92" s="220" t="s">
        <v>195</v>
      </c>
      <c r="D92" s="220" t="s">
        <v>190</v>
      </c>
      <c r="E92" s="221" t="s">
        <v>216</v>
      </c>
      <c r="F92" s="222" t="s">
        <v>217</v>
      </c>
      <c r="G92" s="223" t="s">
        <v>211</v>
      </c>
      <c r="H92" s="224">
        <v>1.5</v>
      </c>
      <c r="I92" s="225"/>
      <c r="J92" s="226">
        <f>ROUND(I92*H92,2)</f>
        <v>0</v>
      </c>
      <c r="K92" s="222" t="s">
        <v>194</v>
      </c>
      <c r="L92" s="71"/>
      <c r="M92" s="227" t="s">
        <v>21</v>
      </c>
      <c r="N92" s="228" t="s">
        <v>45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195</v>
      </c>
      <c r="AT92" s="23" t="s">
        <v>190</v>
      </c>
      <c r="AU92" s="23" t="s">
        <v>84</v>
      </c>
      <c r="AY92" s="23" t="s">
        <v>188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82</v>
      </c>
      <c r="BK92" s="231">
        <f>ROUND(I92*H92,2)</f>
        <v>0</v>
      </c>
      <c r="BL92" s="23" t="s">
        <v>195</v>
      </c>
      <c r="BM92" s="23" t="s">
        <v>310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308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309</v>
      </c>
      <c r="G94" s="244"/>
      <c r="H94" s="247">
        <v>1.5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38.25" customHeight="1">
      <c r="B95" s="45"/>
      <c r="C95" s="220" t="s">
        <v>215</v>
      </c>
      <c r="D95" s="220" t="s">
        <v>190</v>
      </c>
      <c r="E95" s="221" t="s">
        <v>220</v>
      </c>
      <c r="F95" s="222" t="s">
        <v>221</v>
      </c>
      <c r="G95" s="223" t="s">
        <v>211</v>
      </c>
      <c r="H95" s="224">
        <v>7.5</v>
      </c>
      <c r="I95" s="225"/>
      <c r="J95" s="226">
        <f>ROUND(I95*H95,2)</f>
        <v>0</v>
      </c>
      <c r="K95" s="222" t="s">
        <v>194</v>
      </c>
      <c r="L95" s="71"/>
      <c r="M95" s="227" t="s">
        <v>21</v>
      </c>
      <c r="N95" s="228" t="s">
        <v>45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195</v>
      </c>
      <c r="AT95" s="23" t="s">
        <v>190</v>
      </c>
      <c r="AU95" s="23" t="s">
        <v>84</v>
      </c>
      <c r="AY95" s="23" t="s">
        <v>188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82</v>
      </c>
      <c r="BK95" s="231">
        <f>ROUND(I95*H95,2)</f>
        <v>0</v>
      </c>
      <c r="BL95" s="23" t="s">
        <v>195</v>
      </c>
      <c r="BM95" s="23" t="s">
        <v>311</v>
      </c>
    </row>
    <row r="96" s="11" customFormat="1">
      <c r="B96" s="232"/>
      <c r="C96" s="233"/>
      <c r="D96" s="234" t="s">
        <v>197</v>
      </c>
      <c r="E96" s="235" t="s">
        <v>21</v>
      </c>
      <c r="F96" s="236" t="s">
        <v>308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197</v>
      </c>
      <c r="AU96" s="242" t="s">
        <v>84</v>
      </c>
      <c r="AV96" s="11" t="s">
        <v>82</v>
      </c>
      <c r="AW96" s="11" t="s">
        <v>37</v>
      </c>
      <c r="AX96" s="11" t="s">
        <v>74</v>
      </c>
      <c r="AY96" s="242" t="s">
        <v>188</v>
      </c>
    </row>
    <row r="97" s="12" customFormat="1">
      <c r="B97" s="243"/>
      <c r="C97" s="244"/>
      <c r="D97" s="234" t="s">
        <v>197</v>
      </c>
      <c r="E97" s="245" t="s">
        <v>21</v>
      </c>
      <c r="F97" s="246" t="s">
        <v>312</v>
      </c>
      <c r="G97" s="244"/>
      <c r="H97" s="247">
        <v>7.5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197</v>
      </c>
      <c r="AU97" s="253" t="s">
        <v>84</v>
      </c>
      <c r="AV97" s="12" t="s">
        <v>84</v>
      </c>
      <c r="AW97" s="12" t="s">
        <v>37</v>
      </c>
      <c r="AX97" s="12" t="s">
        <v>82</v>
      </c>
      <c r="AY97" s="253" t="s">
        <v>188</v>
      </c>
    </row>
    <row r="98" s="1" customFormat="1" ht="38.25" customHeight="1">
      <c r="B98" s="45"/>
      <c r="C98" s="220" t="s">
        <v>219</v>
      </c>
      <c r="D98" s="220" t="s">
        <v>190</v>
      </c>
      <c r="E98" s="221" t="s">
        <v>225</v>
      </c>
      <c r="F98" s="222" t="s">
        <v>226</v>
      </c>
      <c r="G98" s="223" t="s">
        <v>193</v>
      </c>
      <c r="H98" s="224">
        <v>15</v>
      </c>
      <c r="I98" s="225"/>
      <c r="J98" s="226">
        <f>ROUND(I98*H98,2)</f>
        <v>0</v>
      </c>
      <c r="K98" s="222" t="s">
        <v>194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195</v>
      </c>
      <c r="AT98" s="23" t="s">
        <v>190</v>
      </c>
      <c r="AU98" s="23" t="s">
        <v>84</v>
      </c>
      <c r="AY98" s="23" t="s">
        <v>188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195</v>
      </c>
      <c r="BM98" s="23" t="s">
        <v>313</v>
      </c>
    </row>
    <row r="99" s="11" customFormat="1">
      <c r="B99" s="232"/>
      <c r="C99" s="233"/>
      <c r="D99" s="234" t="s">
        <v>197</v>
      </c>
      <c r="E99" s="235" t="s">
        <v>21</v>
      </c>
      <c r="F99" s="236" t="s">
        <v>308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197</v>
      </c>
      <c r="AU99" s="242" t="s">
        <v>84</v>
      </c>
      <c r="AV99" s="11" t="s">
        <v>82</v>
      </c>
      <c r="AW99" s="11" t="s">
        <v>37</v>
      </c>
      <c r="AX99" s="11" t="s">
        <v>74</v>
      </c>
      <c r="AY99" s="242" t="s">
        <v>188</v>
      </c>
    </row>
    <row r="100" s="12" customFormat="1">
      <c r="B100" s="243"/>
      <c r="C100" s="244"/>
      <c r="D100" s="234" t="s">
        <v>197</v>
      </c>
      <c r="E100" s="245" t="s">
        <v>21</v>
      </c>
      <c r="F100" s="246" t="s">
        <v>10</v>
      </c>
      <c r="G100" s="244"/>
      <c r="H100" s="247">
        <v>15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197</v>
      </c>
      <c r="AU100" s="253" t="s">
        <v>84</v>
      </c>
      <c r="AV100" s="12" t="s">
        <v>84</v>
      </c>
      <c r="AW100" s="12" t="s">
        <v>37</v>
      </c>
      <c r="AX100" s="12" t="s">
        <v>82</v>
      </c>
      <c r="AY100" s="253" t="s">
        <v>188</v>
      </c>
    </row>
    <row r="101" s="1" customFormat="1" ht="25.5" customHeight="1">
      <c r="B101" s="45"/>
      <c r="C101" s="220" t="s">
        <v>224</v>
      </c>
      <c r="D101" s="220" t="s">
        <v>190</v>
      </c>
      <c r="E101" s="221" t="s">
        <v>230</v>
      </c>
      <c r="F101" s="222" t="s">
        <v>231</v>
      </c>
      <c r="G101" s="223" t="s">
        <v>193</v>
      </c>
      <c r="H101" s="224">
        <v>15</v>
      </c>
      <c r="I101" s="225"/>
      <c r="J101" s="226">
        <f>ROUND(I101*H101,2)</f>
        <v>0</v>
      </c>
      <c r="K101" s="222" t="s">
        <v>194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195</v>
      </c>
      <c r="AT101" s="23" t="s">
        <v>190</v>
      </c>
      <c r="AU101" s="23" t="s">
        <v>84</v>
      </c>
      <c r="AY101" s="23" t="s">
        <v>188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195</v>
      </c>
      <c r="BM101" s="23" t="s">
        <v>314</v>
      </c>
    </row>
    <row r="102" s="11" customFormat="1">
      <c r="B102" s="232"/>
      <c r="C102" s="233"/>
      <c r="D102" s="234" t="s">
        <v>197</v>
      </c>
      <c r="E102" s="235" t="s">
        <v>21</v>
      </c>
      <c r="F102" s="236" t="s">
        <v>308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197</v>
      </c>
      <c r="AU102" s="242" t="s">
        <v>84</v>
      </c>
      <c r="AV102" s="11" t="s">
        <v>82</v>
      </c>
      <c r="AW102" s="11" t="s">
        <v>37</v>
      </c>
      <c r="AX102" s="11" t="s">
        <v>74</v>
      </c>
      <c r="AY102" s="242" t="s">
        <v>188</v>
      </c>
    </row>
    <row r="103" s="12" customFormat="1">
      <c r="B103" s="243"/>
      <c r="C103" s="244"/>
      <c r="D103" s="234" t="s">
        <v>197</v>
      </c>
      <c r="E103" s="245" t="s">
        <v>21</v>
      </c>
      <c r="F103" s="246" t="s">
        <v>10</v>
      </c>
      <c r="G103" s="244"/>
      <c r="H103" s="247">
        <v>15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197</v>
      </c>
      <c r="AU103" s="253" t="s">
        <v>84</v>
      </c>
      <c r="AV103" s="12" t="s">
        <v>84</v>
      </c>
      <c r="AW103" s="12" t="s">
        <v>37</v>
      </c>
      <c r="AX103" s="12" t="s">
        <v>82</v>
      </c>
      <c r="AY103" s="253" t="s">
        <v>188</v>
      </c>
    </row>
    <row r="104" s="1" customFormat="1" ht="16.5" customHeight="1">
      <c r="B104" s="45"/>
      <c r="C104" s="254" t="s">
        <v>229</v>
      </c>
      <c r="D104" s="254" t="s">
        <v>251</v>
      </c>
      <c r="E104" s="255" t="s">
        <v>235</v>
      </c>
      <c r="F104" s="256" t="s">
        <v>236</v>
      </c>
      <c r="G104" s="257" t="s">
        <v>193</v>
      </c>
      <c r="H104" s="258">
        <v>18</v>
      </c>
      <c r="I104" s="259"/>
      <c r="J104" s="260">
        <f>ROUND(I104*H104,2)</f>
        <v>0</v>
      </c>
      <c r="K104" s="256" t="s">
        <v>237</v>
      </c>
      <c r="L104" s="261"/>
      <c r="M104" s="262" t="s">
        <v>21</v>
      </c>
      <c r="N104" s="263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229</v>
      </c>
      <c r="AT104" s="23" t="s">
        <v>251</v>
      </c>
      <c r="AU104" s="23" t="s">
        <v>84</v>
      </c>
      <c r="AY104" s="23" t="s">
        <v>188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195</v>
      </c>
      <c r="BM104" s="23" t="s">
        <v>315</v>
      </c>
    </row>
    <row r="105" s="11" customFormat="1">
      <c r="B105" s="232"/>
      <c r="C105" s="233"/>
      <c r="D105" s="234" t="s">
        <v>197</v>
      </c>
      <c r="E105" s="235" t="s">
        <v>21</v>
      </c>
      <c r="F105" s="236" t="s">
        <v>316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197</v>
      </c>
      <c r="AU105" s="242" t="s">
        <v>84</v>
      </c>
      <c r="AV105" s="11" t="s">
        <v>82</v>
      </c>
      <c r="AW105" s="11" t="s">
        <v>37</v>
      </c>
      <c r="AX105" s="11" t="s">
        <v>74</v>
      </c>
      <c r="AY105" s="242" t="s">
        <v>188</v>
      </c>
    </row>
    <row r="106" s="12" customFormat="1">
      <c r="B106" s="243"/>
      <c r="C106" s="244"/>
      <c r="D106" s="234" t="s">
        <v>197</v>
      </c>
      <c r="E106" s="245" t="s">
        <v>21</v>
      </c>
      <c r="F106" s="246" t="s">
        <v>317</v>
      </c>
      <c r="G106" s="244"/>
      <c r="H106" s="247">
        <v>18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197</v>
      </c>
      <c r="AU106" s="253" t="s">
        <v>84</v>
      </c>
      <c r="AV106" s="12" t="s">
        <v>84</v>
      </c>
      <c r="AW106" s="12" t="s">
        <v>37</v>
      </c>
      <c r="AX106" s="12" t="s">
        <v>82</v>
      </c>
      <c r="AY106" s="253" t="s">
        <v>188</v>
      </c>
    </row>
    <row r="107" s="1" customFormat="1" ht="16.5" customHeight="1">
      <c r="B107" s="45"/>
      <c r="C107" s="254" t="s">
        <v>234</v>
      </c>
      <c r="D107" s="254" t="s">
        <v>251</v>
      </c>
      <c r="E107" s="255" t="s">
        <v>241</v>
      </c>
      <c r="F107" s="256" t="s">
        <v>318</v>
      </c>
      <c r="G107" s="257" t="s">
        <v>243</v>
      </c>
      <c r="H107" s="258">
        <v>72</v>
      </c>
      <c r="I107" s="259"/>
      <c r="J107" s="260">
        <f>ROUND(I107*H107,2)</f>
        <v>0</v>
      </c>
      <c r="K107" s="256" t="s">
        <v>237</v>
      </c>
      <c r="L107" s="261"/>
      <c r="M107" s="262" t="s">
        <v>21</v>
      </c>
      <c r="N107" s="263" t="s">
        <v>45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229</v>
      </c>
      <c r="AT107" s="23" t="s">
        <v>251</v>
      </c>
      <c r="AU107" s="23" t="s">
        <v>84</v>
      </c>
      <c r="AY107" s="23" t="s">
        <v>188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82</v>
      </c>
      <c r="BK107" s="231">
        <f>ROUND(I107*H107,2)</f>
        <v>0</v>
      </c>
      <c r="BL107" s="23" t="s">
        <v>195</v>
      </c>
      <c r="BM107" s="23" t="s">
        <v>319</v>
      </c>
    </row>
    <row r="108" s="12" customFormat="1">
      <c r="B108" s="243"/>
      <c r="C108" s="244"/>
      <c r="D108" s="234" t="s">
        <v>197</v>
      </c>
      <c r="E108" s="245" t="s">
        <v>21</v>
      </c>
      <c r="F108" s="246" t="s">
        <v>320</v>
      </c>
      <c r="G108" s="244"/>
      <c r="H108" s="247">
        <v>72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197</v>
      </c>
      <c r="AU108" s="253" t="s">
        <v>84</v>
      </c>
      <c r="AV108" s="12" t="s">
        <v>84</v>
      </c>
      <c r="AW108" s="12" t="s">
        <v>37</v>
      </c>
      <c r="AX108" s="12" t="s">
        <v>82</v>
      </c>
      <c r="AY108" s="253" t="s">
        <v>188</v>
      </c>
    </row>
    <row r="109" s="1" customFormat="1" ht="25.5" customHeight="1">
      <c r="B109" s="45"/>
      <c r="C109" s="220" t="s">
        <v>109</v>
      </c>
      <c r="D109" s="220" t="s">
        <v>190</v>
      </c>
      <c r="E109" s="221" t="s">
        <v>281</v>
      </c>
      <c r="F109" s="222" t="s">
        <v>282</v>
      </c>
      <c r="G109" s="223" t="s">
        <v>193</v>
      </c>
      <c r="H109" s="224">
        <v>15</v>
      </c>
      <c r="I109" s="225"/>
      <c r="J109" s="226">
        <f>ROUND(I109*H109,2)</f>
        <v>0</v>
      </c>
      <c r="K109" s="222" t="s">
        <v>194</v>
      </c>
      <c r="L109" s="71"/>
      <c r="M109" s="227" t="s">
        <v>21</v>
      </c>
      <c r="N109" s="228" t="s">
        <v>45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195</v>
      </c>
      <c r="AT109" s="23" t="s">
        <v>190</v>
      </c>
      <c r="AU109" s="23" t="s">
        <v>84</v>
      </c>
      <c r="AY109" s="23" t="s">
        <v>188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82</v>
      </c>
      <c r="BK109" s="231">
        <f>ROUND(I109*H109,2)</f>
        <v>0</v>
      </c>
      <c r="BL109" s="23" t="s">
        <v>195</v>
      </c>
      <c r="BM109" s="23" t="s">
        <v>321</v>
      </c>
    </row>
    <row r="110" s="11" customFormat="1">
      <c r="B110" s="232"/>
      <c r="C110" s="233"/>
      <c r="D110" s="234" t="s">
        <v>197</v>
      </c>
      <c r="E110" s="235" t="s">
        <v>21</v>
      </c>
      <c r="F110" s="236" t="s">
        <v>322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197</v>
      </c>
      <c r="AU110" s="242" t="s">
        <v>84</v>
      </c>
      <c r="AV110" s="11" t="s">
        <v>82</v>
      </c>
      <c r="AW110" s="11" t="s">
        <v>37</v>
      </c>
      <c r="AX110" s="11" t="s">
        <v>74</v>
      </c>
      <c r="AY110" s="242" t="s">
        <v>188</v>
      </c>
    </row>
    <row r="111" s="12" customFormat="1">
      <c r="B111" s="243"/>
      <c r="C111" s="244"/>
      <c r="D111" s="234" t="s">
        <v>197</v>
      </c>
      <c r="E111" s="245" t="s">
        <v>21</v>
      </c>
      <c r="F111" s="246" t="s">
        <v>10</v>
      </c>
      <c r="G111" s="244"/>
      <c r="H111" s="247">
        <v>15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197</v>
      </c>
      <c r="AU111" s="253" t="s">
        <v>84</v>
      </c>
      <c r="AV111" s="12" t="s">
        <v>84</v>
      </c>
      <c r="AW111" s="12" t="s">
        <v>37</v>
      </c>
      <c r="AX111" s="12" t="s">
        <v>82</v>
      </c>
      <c r="AY111" s="253" t="s">
        <v>188</v>
      </c>
    </row>
    <row r="112" s="1" customFormat="1" ht="16.5" customHeight="1">
      <c r="B112" s="45"/>
      <c r="C112" s="254" t="s">
        <v>112</v>
      </c>
      <c r="D112" s="254" t="s">
        <v>251</v>
      </c>
      <c r="E112" s="255" t="s">
        <v>286</v>
      </c>
      <c r="F112" s="256" t="s">
        <v>323</v>
      </c>
      <c r="G112" s="257" t="s">
        <v>288</v>
      </c>
      <c r="H112" s="258">
        <v>2.3999999999999999</v>
      </c>
      <c r="I112" s="259"/>
      <c r="J112" s="260">
        <f>ROUND(I112*H112,2)</f>
        <v>0</v>
      </c>
      <c r="K112" s="256" t="s">
        <v>194</v>
      </c>
      <c r="L112" s="261"/>
      <c r="M112" s="262" t="s">
        <v>21</v>
      </c>
      <c r="N112" s="263" t="s">
        <v>45</v>
      </c>
      <c r="O112" s="46"/>
      <c r="P112" s="229">
        <f>O112*H112</f>
        <v>0</v>
      </c>
      <c r="Q112" s="229">
        <v>1</v>
      </c>
      <c r="R112" s="229">
        <f>Q112*H112</f>
        <v>2.3999999999999999</v>
      </c>
      <c r="S112" s="229">
        <v>0</v>
      </c>
      <c r="T112" s="230">
        <f>S112*H112</f>
        <v>0</v>
      </c>
      <c r="AR112" s="23" t="s">
        <v>229</v>
      </c>
      <c r="AT112" s="23" t="s">
        <v>251</v>
      </c>
      <c r="AU112" s="23" t="s">
        <v>84</v>
      </c>
      <c r="AY112" s="23" t="s">
        <v>188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82</v>
      </c>
      <c r="BK112" s="231">
        <f>ROUND(I112*H112,2)</f>
        <v>0</v>
      </c>
      <c r="BL112" s="23" t="s">
        <v>195</v>
      </c>
      <c r="BM112" s="23" t="s">
        <v>324</v>
      </c>
    </row>
    <row r="113" s="11" customFormat="1">
      <c r="B113" s="232"/>
      <c r="C113" s="233"/>
      <c r="D113" s="234" t="s">
        <v>197</v>
      </c>
      <c r="E113" s="235" t="s">
        <v>21</v>
      </c>
      <c r="F113" s="236" t="s">
        <v>322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197</v>
      </c>
      <c r="AU113" s="242" t="s">
        <v>84</v>
      </c>
      <c r="AV113" s="11" t="s">
        <v>82</v>
      </c>
      <c r="AW113" s="11" t="s">
        <v>37</v>
      </c>
      <c r="AX113" s="11" t="s">
        <v>74</v>
      </c>
      <c r="AY113" s="242" t="s">
        <v>188</v>
      </c>
    </row>
    <row r="114" s="12" customFormat="1">
      <c r="B114" s="243"/>
      <c r="C114" s="244"/>
      <c r="D114" s="234" t="s">
        <v>197</v>
      </c>
      <c r="E114" s="245" t="s">
        <v>21</v>
      </c>
      <c r="F114" s="246" t="s">
        <v>325</v>
      </c>
      <c r="G114" s="244"/>
      <c r="H114" s="247">
        <v>2.3999999999999999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197</v>
      </c>
      <c r="AU114" s="253" t="s">
        <v>84</v>
      </c>
      <c r="AV114" s="12" t="s">
        <v>84</v>
      </c>
      <c r="AW114" s="12" t="s">
        <v>37</v>
      </c>
      <c r="AX114" s="12" t="s">
        <v>82</v>
      </c>
      <c r="AY114" s="253" t="s">
        <v>188</v>
      </c>
    </row>
    <row r="115" s="1" customFormat="1" ht="16.5" customHeight="1">
      <c r="B115" s="45"/>
      <c r="C115" s="254" t="s">
        <v>115</v>
      </c>
      <c r="D115" s="254" t="s">
        <v>251</v>
      </c>
      <c r="E115" s="255" t="s">
        <v>326</v>
      </c>
      <c r="F115" s="256" t="s">
        <v>327</v>
      </c>
      <c r="G115" s="257" t="s">
        <v>288</v>
      </c>
      <c r="H115" s="258">
        <v>0.5</v>
      </c>
      <c r="I115" s="259"/>
      <c r="J115" s="260">
        <f>ROUND(I115*H115,2)</f>
        <v>0</v>
      </c>
      <c r="K115" s="256" t="s">
        <v>237</v>
      </c>
      <c r="L115" s="261"/>
      <c r="M115" s="262" t="s">
        <v>21</v>
      </c>
      <c r="N115" s="263" t="s">
        <v>45</v>
      </c>
      <c r="O115" s="46"/>
      <c r="P115" s="229">
        <f>O115*H115</f>
        <v>0</v>
      </c>
      <c r="Q115" s="229">
        <v>1</v>
      </c>
      <c r="R115" s="229">
        <f>Q115*H115</f>
        <v>0.5</v>
      </c>
      <c r="S115" s="229">
        <v>0</v>
      </c>
      <c r="T115" s="230">
        <f>S115*H115</f>
        <v>0</v>
      </c>
      <c r="AR115" s="23" t="s">
        <v>229</v>
      </c>
      <c r="AT115" s="23" t="s">
        <v>251</v>
      </c>
      <c r="AU115" s="23" t="s">
        <v>84</v>
      </c>
      <c r="AY115" s="23" t="s">
        <v>188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82</v>
      </c>
      <c r="BK115" s="231">
        <f>ROUND(I115*H115,2)</f>
        <v>0</v>
      </c>
      <c r="BL115" s="23" t="s">
        <v>195</v>
      </c>
      <c r="BM115" s="23" t="s">
        <v>328</v>
      </c>
    </row>
    <row r="116" s="11" customFormat="1">
      <c r="B116" s="232"/>
      <c r="C116" s="233"/>
      <c r="D116" s="234" t="s">
        <v>197</v>
      </c>
      <c r="E116" s="235" t="s">
        <v>21</v>
      </c>
      <c r="F116" s="236" t="s">
        <v>329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197</v>
      </c>
      <c r="AU116" s="242" t="s">
        <v>84</v>
      </c>
      <c r="AV116" s="11" t="s">
        <v>82</v>
      </c>
      <c r="AW116" s="11" t="s">
        <v>37</v>
      </c>
      <c r="AX116" s="11" t="s">
        <v>74</v>
      </c>
      <c r="AY116" s="242" t="s">
        <v>188</v>
      </c>
    </row>
    <row r="117" s="12" customFormat="1">
      <c r="B117" s="243"/>
      <c r="C117" s="244"/>
      <c r="D117" s="234" t="s">
        <v>197</v>
      </c>
      <c r="E117" s="245" t="s">
        <v>21</v>
      </c>
      <c r="F117" s="246" t="s">
        <v>330</v>
      </c>
      <c r="G117" s="244"/>
      <c r="H117" s="247">
        <v>0.5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197</v>
      </c>
      <c r="AU117" s="253" t="s">
        <v>84</v>
      </c>
      <c r="AV117" s="12" t="s">
        <v>84</v>
      </c>
      <c r="AW117" s="12" t="s">
        <v>37</v>
      </c>
      <c r="AX117" s="12" t="s">
        <v>82</v>
      </c>
      <c r="AY117" s="253" t="s">
        <v>188</v>
      </c>
    </row>
    <row r="118" s="1" customFormat="1" ht="38.25" customHeight="1">
      <c r="B118" s="45"/>
      <c r="C118" s="220" t="s">
        <v>118</v>
      </c>
      <c r="D118" s="220" t="s">
        <v>190</v>
      </c>
      <c r="E118" s="221" t="s">
        <v>225</v>
      </c>
      <c r="F118" s="222" t="s">
        <v>226</v>
      </c>
      <c r="G118" s="223" t="s">
        <v>193</v>
      </c>
      <c r="H118" s="224">
        <v>10</v>
      </c>
      <c r="I118" s="225"/>
      <c r="J118" s="226">
        <f>ROUND(I118*H118,2)</f>
        <v>0</v>
      </c>
      <c r="K118" s="222" t="s">
        <v>194</v>
      </c>
      <c r="L118" s="71"/>
      <c r="M118" s="227" t="s">
        <v>21</v>
      </c>
      <c r="N118" s="228" t="s">
        <v>45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195</v>
      </c>
      <c r="AT118" s="23" t="s">
        <v>190</v>
      </c>
      <c r="AU118" s="23" t="s">
        <v>84</v>
      </c>
      <c r="AY118" s="23" t="s">
        <v>188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82</v>
      </c>
      <c r="BK118" s="231">
        <f>ROUND(I118*H118,2)</f>
        <v>0</v>
      </c>
      <c r="BL118" s="23" t="s">
        <v>195</v>
      </c>
      <c r="BM118" s="23" t="s">
        <v>331</v>
      </c>
    </row>
    <row r="119" s="11" customFormat="1">
      <c r="B119" s="232"/>
      <c r="C119" s="233"/>
      <c r="D119" s="234" t="s">
        <v>197</v>
      </c>
      <c r="E119" s="235" t="s">
        <v>21</v>
      </c>
      <c r="F119" s="236" t="s">
        <v>332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197</v>
      </c>
      <c r="AU119" s="242" t="s">
        <v>84</v>
      </c>
      <c r="AV119" s="11" t="s">
        <v>82</v>
      </c>
      <c r="AW119" s="11" t="s">
        <v>37</v>
      </c>
      <c r="AX119" s="11" t="s">
        <v>74</v>
      </c>
      <c r="AY119" s="242" t="s">
        <v>188</v>
      </c>
    </row>
    <row r="120" s="12" customFormat="1">
      <c r="B120" s="243"/>
      <c r="C120" s="244"/>
      <c r="D120" s="234" t="s">
        <v>197</v>
      </c>
      <c r="E120" s="245" t="s">
        <v>21</v>
      </c>
      <c r="F120" s="246" t="s">
        <v>109</v>
      </c>
      <c r="G120" s="244"/>
      <c r="H120" s="247">
        <v>10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197</v>
      </c>
      <c r="AU120" s="253" t="s">
        <v>84</v>
      </c>
      <c r="AV120" s="12" t="s">
        <v>84</v>
      </c>
      <c r="AW120" s="12" t="s">
        <v>37</v>
      </c>
      <c r="AX120" s="12" t="s">
        <v>82</v>
      </c>
      <c r="AY120" s="253" t="s">
        <v>188</v>
      </c>
    </row>
    <row r="121" s="1" customFormat="1" ht="25.5" customHeight="1">
      <c r="B121" s="45"/>
      <c r="C121" s="220" t="s">
        <v>121</v>
      </c>
      <c r="D121" s="220" t="s">
        <v>190</v>
      </c>
      <c r="E121" s="221" t="s">
        <v>333</v>
      </c>
      <c r="F121" s="222" t="s">
        <v>334</v>
      </c>
      <c r="G121" s="223" t="s">
        <v>193</v>
      </c>
      <c r="H121" s="224">
        <v>10</v>
      </c>
      <c r="I121" s="225"/>
      <c r="J121" s="226">
        <f>ROUND(I121*H121,2)</f>
        <v>0</v>
      </c>
      <c r="K121" s="222" t="s">
        <v>194</v>
      </c>
      <c r="L121" s="71"/>
      <c r="M121" s="227" t="s">
        <v>21</v>
      </c>
      <c r="N121" s="228" t="s">
        <v>45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" t="s">
        <v>195</v>
      </c>
      <c r="AT121" s="23" t="s">
        <v>190</v>
      </c>
      <c r="AU121" s="23" t="s">
        <v>84</v>
      </c>
      <c r="AY121" s="23" t="s">
        <v>188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82</v>
      </c>
      <c r="BK121" s="231">
        <f>ROUND(I121*H121,2)</f>
        <v>0</v>
      </c>
      <c r="BL121" s="23" t="s">
        <v>195</v>
      </c>
      <c r="BM121" s="23" t="s">
        <v>335</v>
      </c>
    </row>
    <row r="122" s="11" customFormat="1">
      <c r="B122" s="232"/>
      <c r="C122" s="233"/>
      <c r="D122" s="234" t="s">
        <v>197</v>
      </c>
      <c r="E122" s="235" t="s">
        <v>21</v>
      </c>
      <c r="F122" s="236" t="s">
        <v>332</v>
      </c>
      <c r="G122" s="233"/>
      <c r="H122" s="235" t="s">
        <v>21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197</v>
      </c>
      <c r="AU122" s="242" t="s">
        <v>84</v>
      </c>
      <c r="AV122" s="11" t="s">
        <v>82</v>
      </c>
      <c r="AW122" s="11" t="s">
        <v>37</v>
      </c>
      <c r="AX122" s="11" t="s">
        <v>74</v>
      </c>
      <c r="AY122" s="242" t="s">
        <v>188</v>
      </c>
    </row>
    <row r="123" s="12" customFormat="1">
      <c r="B123" s="243"/>
      <c r="C123" s="244"/>
      <c r="D123" s="234" t="s">
        <v>197</v>
      </c>
      <c r="E123" s="245" t="s">
        <v>21</v>
      </c>
      <c r="F123" s="246" t="s">
        <v>109</v>
      </c>
      <c r="G123" s="244"/>
      <c r="H123" s="247">
        <v>10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197</v>
      </c>
      <c r="AU123" s="253" t="s">
        <v>84</v>
      </c>
      <c r="AV123" s="12" t="s">
        <v>84</v>
      </c>
      <c r="AW123" s="12" t="s">
        <v>37</v>
      </c>
      <c r="AX123" s="12" t="s">
        <v>82</v>
      </c>
      <c r="AY123" s="253" t="s">
        <v>188</v>
      </c>
    </row>
    <row r="124" s="1" customFormat="1" ht="16.5" customHeight="1">
      <c r="B124" s="45"/>
      <c r="C124" s="254" t="s">
        <v>10</v>
      </c>
      <c r="D124" s="254" t="s">
        <v>251</v>
      </c>
      <c r="E124" s="255" t="s">
        <v>336</v>
      </c>
      <c r="F124" s="256" t="s">
        <v>337</v>
      </c>
      <c r="G124" s="257" t="s">
        <v>338</v>
      </c>
      <c r="H124" s="258">
        <v>0.29999999999999999</v>
      </c>
      <c r="I124" s="259"/>
      <c r="J124" s="260">
        <f>ROUND(I124*H124,2)</f>
        <v>0</v>
      </c>
      <c r="K124" s="256" t="s">
        <v>194</v>
      </c>
      <c r="L124" s="261"/>
      <c r="M124" s="262" t="s">
        <v>21</v>
      </c>
      <c r="N124" s="263" t="s">
        <v>45</v>
      </c>
      <c r="O124" s="46"/>
      <c r="P124" s="229">
        <f>O124*H124</f>
        <v>0</v>
      </c>
      <c r="Q124" s="229">
        <v>0.001</v>
      </c>
      <c r="R124" s="229">
        <f>Q124*H124</f>
        <v>0.00029999999999999997</v>
      </c>
      <c r="S124" s="229">
        <v>0</v>
      </c>
      <c r="T124" s="230">
        <f>S124*H124</f>
        <v>0</v>
      </c>
      <c r="AR124" s="23" t="s">
        <v>229</v>
      </c>
      <c r="AT124" s="23" t="s">
        <v>251</v>
      </c>
      <c r="AU124" s="23" t="s">
        <v>84</v>
      </c>
      <c r="AY124" s="23" t="s">
        <v>188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82</v>
      </c>
      <c r="BK124" s="231">
        <f>ROUND(I124*H124,2)</f>
        <v>0</v>
      </c>
      <c r="BL124" s="23" t="s">
        <v>195</v>
      </c>
      <c r="BM124" s="23" t="s">
        <v>339</v>
      </c>
    </row>
    <row r="125" s="12" customFormat="1">
      <c r="B125" s="243"/>
      <c r="C125" s="244"/>
      <c r="D125" s="234" t="s">
        <v>197</v>
      </c>
      <c r="E125" s="245" t="s">
        <v>21</v>
      </c>
      <c r="F125" s="246" t="s">
        <v>340</v>
      </c>
      <c r="G125" s="244"/>
      <c r="H125" s="247">
        <v>0.29999999999999999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197</v>
      </c>
      <c r="AU125" s="253" t="s">
        <v>84</v>
      </c>
      <c r="AV125" s="12" t="s">
        <v>84</v>
      </c>
      <c r="AW125" s="12" t="s">
        <v>37</v>
      </c>
      <c r="AX125" s="12" t="s">
        <v>82</v>
      </c>
      <c r="AY125" s="253" t="s">
        <v>188</v>
      </c>
    </row>
    <row r="126" s="10" customFormat="1" ht="29.88" customHeight="1">
      <c r="B126" s="204"/>
      <c r="C126" s="205"/>
      <c r="D126" s="206" t="s">
        <v>73</v>
      </c>
      <c r="E126" s="218" t="s">
        <v>234</v>
      </c>
      <c r="F126" s="218" t="s">
        <v>263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SUM(P127:P133)</f>
        <v>0</v>
      </c>
      <c r="Q126" s="212"/>
      <c r="R126" s="213">
        <f>SUM(R127:R133)</f>
        <v>0.00018000000000000001</v>
      </c>
      <c r="S126" s="212"/>
      <c r="T126" s="214">
        <f>SUM(T127:T133)</f>
        <v>0</v>
      </c>
      <c r="AR126" s="215" t="s">
        <v>82</v>
      </c>
      <c r="AT126" s="216" t="s">
        <v>73</v>
      </c>
      <c r="AU126" s="216" t="s">
        <v>82</v>
      </c>
      <c r="AY126" s="215" t="s">
        <v>188</v>
      </c>
      <c r="BK126" s="217">
        <f>SUM(BK127:BK133)</f>
        <v>0</v>
      </c>
    </row>
    <row r="127" s="1" customFormat="1" ht="25.5" customHeight="1">
      <c r="B127" s="45"/>
      <c r="C127" s="220" t="s">
        <v>126</v>
      </c>
      <c r="D127" s="220" t="s">
        <v>190</v>
      </c>
      <c r="E127" s="221" t="s">
        <v>264</v>
      </c>
      <c r="F127" s="222" t="s">
        <v>265</v>
      </c>
      <c r="G127" s="223" t="s">
        <v>266</v>
      </c>
      <c r="H127" s="224">
        <v>6</v>
      </c>
      <c r="I127" s="225"/>
      <c r="J127" s="226">
        <f>ROUND(I127*H127,2)</f>
        <v>0</v>
      </c>
      <c r="K127" s="222" t="s">
        <v>194</v>
      </c>
      <c r="L127" s="71"/>
      <c r="M127" s="227" t="s">
        <v>21</v>
      </c>
      <c r="N127" s="228" t="s">
        <v>45</v>
      </c>
      <c r="O127" s="46"/>
      <c r="P127" s="229">
        <f>O127*H127</f>
        <v>0</v>
      </c>
      <c r="Q127" s="229">
        <v>3.0000000000000001E-05</v>
      </c>
      <c r="R127" s="229">
        <f>Q127*H127</f>
        <v>0.00018000000000000001</v>
      </c>
      <c r="S127" s="229">
        <v>0</v>
      </c>
      <c r="T127" s="230">
        <f>S127*H127</f>
        <v>0</v>
      </c>
      <c r="AR127" s="23" t="s">
        <v>195</v>
      </c>
      <c r="AT127" s="23" t="s">
        <v>190</v>
      </c>
      <c r="AU127" s="23" t="s">
        <v>84</v>
      </c>
      <c r="AY127" s="23" t="s">
        <v>188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82</v>
      </c>
      <c r="BK127" s="231">
        <f>ROUND(I127*H127,2)</f>
        <v>0</v>
      </c>
      <c r="BL127" s="23" t="s">
        <v>195</v>
      </c>
      <c r="BM127" s="23" t="s">
        <v>341</v>
      </c>
    </row>
    <row r="128" s="11" customFormat="1">
      <c r="B128" s="232"/>
      <c r="C128" s="233"/>
      <c r="D128" s="234" t="s">
        <v>197</v>
      </c>
      <c r="E128" s="235" t="s">
        <v>21</v>
      </c>
      <c r="F128" s="236" t="s">
        <v>342</v>
      </c>
      <c r="G128" s="233"/>
      <c r="H128" s="235" t="s">
        <v>21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197</v>
      </c>
      <c r="AU128" s="242" t="s">
        <v>84</v>
      </c>
      <c r="AV128" s="11" t="s">
        <v>82</v>
      </c>
      <c r="AW128" s="11" t="s">
        <v>37</v>
      </c>
      <c r="AX128" s="11" t="s">
        <v>74</v>
      </c>
      <c r="AY128" s="242" t="s">
        <v>188</v>
      </c>
    </row>
    <row r="129" s="12" customFormat="1">
      <c r="B129" s="243"/>
      <c r="C129" s="244"/>
      <c r="D129" s="234" t="s">
        <v>197</v>
      </c>
      <c r="E129" s="245" t="s">
        <v>21</v>
      </c>
      <c r="F129" s="246" t="s">
        <v>219</v>
      </c>
      <c r="G129" s="244"/>
      <c r="H129" s="247">
        <v>6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197</v>
      </c>
      <c r="AU129" s="253" t="s">
        <v>84</v>
      </c>
      <c r="AV129" s="12" t="s">
        <v>84</v>
      </c>
      <c r="AW129" s="12" t="s">
        <v>37</v>
      </c>
      <c r="AX129" s="12" t="s">
        <v>82</v>
      </c>
      <c r="AY129" s="253" t="s">
        <v>188</v>
      </c>
    </row>
    <row r="130" s="1" customFormat="1" ht="16.5" customHeight="1">
      <c r="B130" s="45"/>
      <c r="C130" s="254" t="s">
        <v>129</v>
      </c>
      <c r="D130" s="254" t="s">
        <v>251</v>
      </c>
      <c r="E130" s="255" t="s">
        <v>270</v>
      </c>
      <c r="F130" s="256" t="s">
        <v>271</v>
      </c>
      <c r="G130" s="257" t="s">
        <v>266</v>
      </c>
      <c r="H130" s="258">
        <v>6</v>
      </c>
      <c r="I130" s="259"/>
      <c r="J130" s="260">
        <f>ROUND(I130*H130,2)</f>
        <v>0</v>
      </c>
      <c r="K130" s="256" t="s">
        <v>237</v>
      </c>
      <c r="L130" s="261"/>
      <c r="M130" s="262" t="s">
        <v>21</v>
      </c>
      <c r="N130" s="263" t="s">
        <v>45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229</v>
      </c>
      <c r="AT130" s="23" t="s">
        <v>251</v>
      </c>
      <c r="AU130" s="23" t="s">
        <v>84</v>
      </c>
      <c r="AY130" s="23" t="s">
        <v>188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82</v>
      </c>
      <c r="BK130" s="231">
        <f>ROUND(I130*H130,2)</f>
        <v>0</v>
      </c>
      <c r="BL130" s="23" t="s">
        <v>195</v>
      </c>
      <c r="BM130" s="23" t="s">
        <v>343</v>
      </c>
    </row>
    <row r="131" s="12" customFormat="1">
      <c r="B131" s="243"/>
      <c r="C131" s="244"/>
      <c r="D131" s="234" t="s">
        <v>197</v>
      </c>
      <c r="E131" s="245" t="s">
        <v>21</v>
      </c>
      <c r="F131" s="246" t="s">
        <v>219</v>
      </c>
      <c r="G131" s="244"/>
      <c r="H131" s="247">
        <v>6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197</v>
      </c>
      <c r="AU131" s="253" t="s">
        <v>84</v>
      </c>
      <c r="AV131" s="12" t="s">
        <v>84</v>
      </c>
      <c r="AW131" s="12" t="s">
        <v>37</v>
      </c>
      <c r="AX131" s="12" t="s">
        <v>82</v>
      </c>
      <c r="AY131" s="253" t="s">
        <v>188</v>
      </c>
    </row>
    <row r="132" s="1" customFormat="1" ht="16.5" customHeight="1">
      <c r="B132" s="45"/>
      <c r="C132" s="254" t="s">
        <v>132</v>
      </c>
      <c r="D132" s="254" t="s">
        <v>251</v>
      </c>
      <c r="E132" s="255" t="s">
        <v>273</v>
      </c>
      <c r="F132" s="256" t="s">
        <v>274</v>
      </c>
      <c r="G132" s="257" t="s">
        <v>243</v>
      </c>
      <c r="H132" s="258">
        <v>18</v>
      </c>
      <c r="I132" s="259"/>
      <c r="J132" s="260">
        <f>ROUND(I132*H132,2)</f>
        <v>0</v>
      </c>
      <c r="K132" s="256" t="s">
        <v>237</v>
      </c>
      <c r="L132" s="261"/>
      <c r="M132" s="262" t="s">
        <v>21</v>
      </c>
      <c r="N132" s="263" t="s">
        <v>45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229</v>
      </c>
      <c r="AT132" s="23" t="s">
        <v>251</v>
      </c>
      <c r="AU132" s="23" t="s">
        <v>84</v>
      </c>
      <c r="AY132" s="23" t="s">
        <v>188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82</v>
      </c>
      <c r="BK132" s="231">
        <f>ROUND(I132*H132,2)</f>
        <v>0</v>
      </c>
      <c r="BL132" s="23" t="s">
        <v>195</v>
      </c>
      <c r="BM132" s="23" t="s">
        <v>344</v>
      </c>
    </row>
    <row r="133" s="12" customFormat="1">
      <c r="B133" s="243"/>
      <c r="C133" s="244"/>
      <c r="D133" s="234" t="s">
        <v>197</v>
      </c>
      <c r="E133" s="245" t="s">
        <v>21</v>
      </c>
      <c r="F133" s="246" t="s">
        <v>345</v>
      </c>
      <c r="G133" s="244"/>
      <c r="H133" s="247">
        <v>18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197</v>
      </c>
      <c r="AU133" s="253" t="s">
        <v>84</v>
      </c>
      <c r="AV133" s="12" t="s">
        <v>84</v>
      </c>
      <c r="AW133" s="12" t="s">
        <v>37</v>
      </c>
      <c r="AX133" s="12" t="s">
        <v>82</v>
      </c>
      <c r="AY133" s="253" t="s">
        <v>188</v>
      </c>
    </row>
    <row r="134" s="10" customFormat="1" ht="29.88" customHeight="1">
      <c r="B134" s="204"/>
      <c r="C134" s="205"/>
      <c r="D134" s="206" t="s">
        <v>73</v>
      </c>
      <c r="E134" s="218" t="s">
        <v>296</v>
      </c>
      <c r="F134" s="218" t="s">
        <v>297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SUM(P135:P137)</f>
        <v>0</v>
      </c>
      <c r="Q134" s="212"/>
      <c r="R134" s="213">
        <f>SUM(R135:R137)</f>
        <v>0</v>
      </c>
      <c r="S134" s="212"/>
      <c r="T134" s="214">
        <f>SUM(T135:T137)</f>
        <v>0</v>
      </c>
      <c r="AR134" s="215" t="s">
        <v>82</v>
      </c>
      <c r="AT134" s="216" t="s">
        <v>73</v>
      </c>
      <c r="AU134" s="216" t="s">
        <v>82</v>
      </c>
      <c r="AY134" s="215" t="s">
        <v>188</v>
      </c>
      <c r="BK134" s="217">
        <f>SUM(BK135:BK137)</f>
        <v>0</v>
      </c>
    </row>
    <row r="135" s="1" customFormat="1" ht="25.5" customHeight="1">
      <c r="B135" s="45"/>
      <c r="C135" s="220" t="s">
        <v>135</v>
      </c>
      <c r="D135" s="220" t="s">
        <v>190</v>
      </c>
      <c r="E135" s="221" t="s">
        <v>298</v>
      </c>
      <c r="F135" s="222" t="s">
        <v>299</v>
      </c>
      <c r="G135" s="223" t="s">
        <v>288</v>
      </c>
      <c r="H135" s="224">
        <v>2.8999999999999999</v>
      </c>
      <c r="I135" s="225"/>
      <c r="J135" s="226">
        <f>ROUND(I135*H135,2)</f>
        <v>0</v>
      </c>
      <c r="K135" s="222" t="s">
        <v>194</v>
      </c>
      <c r="L135" s="71"/>
      <c r="M135" s="227" t="s">
        <v>21</v>
      </c>
      <c r="N135" s="228" t="s">
        <v>45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195</v>
      </c>
      <c r="AT135" s="23" t="s">
        <v>190</v>
      </c>
      <c r="AU135" s="23" t="s">
        <v>84</v>
      </c>
      <c r="AY135" s="23" t="s">
        <v>188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82</v>
      </c>
      <c r="BK135" s="231">
        <f>ROUND(I135*H135,2)</f>
        <v>0</v>
      </c>
      <c r="BL135" s="23" t="s">
        <v>195</v>
      </c>
      <c r="BM135" s="23" t="s">
        <v>346</v>
      </c>
    </row>
    <row r="136" s="11" customFormat="1">
      <c r="B136" s="232"/>
      <c r="C136" s="233"/>
      <c r="D136" s="234" t="s">
        <v>197</v>
      </c>
      <c r="E136" s="235" t="s">
        <v>21</v>
      </c>
      <c r="F136" s="236" t="s">
        <v>347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197</v>
      </c>
      <c r="AU136" s="242" t="s">
        <v>84</v>
      </c>
      <c r="AV136" s="11" t="s">
        <v>82</v>
      </c>
      <c r="AW136" s="11" t="s">
        <v>37</v>
      </c>
      <c r="AX136" s="11" t="s">
        <v>74</v>
      </c>
      <c r="AY136" s="242" t="s">
        <v>188</v>
      </c>
    </row>
    <row r="137" s="12" customFormat="1">
      <c r="B137" s="243"/>
      <c r="C137" s="244"/>
      <c r="D137" s="234" t="s">
        <v>197</v>
      </c>
      <c r="E137" s="245" t="s">
        <v>21</v>
      </c>
      <c r="F137" s="246" t="s">
        <v>348</v>
      </c>
      <c r="G137" s="244"/>
      <c r="H137" s="247">
        <v>2.8999999999999999</v>
      </c>
      <c r="I137" s="248"/>
      <c r="J137" s="244"/>
      <c r="K137" s="244"/>
      <c r="L137" s="249"/>
      <c r="M137" s="264"/>
      <c r="N137" s="265"/>
      <c r="O137" s="265"/>
      <c r="P137" s="265"/>
      <c r="Q137" s="265"/>
      <c r="R137" s="265"/>
      <c r="S137" s="265"/>
      <c r="T137" s="266"/>
      <c r="AT137" s="253" t="s">
        <v>197</v>
      </c>
      <c r="AU137" s="253" t="s">
        <v>84</v>
      </c>
      <c r="AV137" s="12" t="s">
        <v>84</v>
      </c>
      <c r="AW137" s="12" t="s">
        <v>37</v>
      </c>
      <c r="AX137" s="12" t="s">
        <v>82</v>
      </c>
      <c r="AY137" s="253" t="s">
        <v>188</v>
      </c>
    </row>
    <row r="138" s="1" customFormat="1" ht="6.96" customHeight="1">
      <c r="B138" s="66"/>
      <c r="C138" s="67"/>
      <c r="D138" s="67"/>
      <c r="E138" s="67"/>
      <c r="F138" s="67"/>
      <c r="G138" s="67"/>
      <c r="H138" s="67"/>
      <c r="I138" s="165"/>
      <c r="J138" s="67"/>
      <c r="K138" s="67"/>
      <c r="L138" s="71"/>
    </row>
  </sheetData>
  <sheetProtection sheet="1" autoFilter="0" formatColumns="0" formatRows="0" objects="1" scenarios="1" spinCount="100000" saltValue="kyQsVvAfEGq/1cHV2JXmlxzpndY0+xCWoHurD99yfayDemTGWMEj7pflfJVoReSJS50bhYCB8imL5lPsRXR4qA==" hashValue="Fm92WRkKUcjX/P3UAkpfIbZWnF7GWGPWiGsLUIPJwHF1i7jo8FqPi7EAj0R6GOBJSmmqBwdUV4GvFXBpBugpDw==" algorithmName="SHA-512" password="CC35"/>
  <autoFilter ref="C79:K137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349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03 - Tunel A a tunel B z vrbového proutí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03 - Tunel A a tunel B z vrbového proutí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0.00027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0.00027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0.00027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9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350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351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352</v>
      </c>
      <c r="G84" s="244"/>
      <c r="H84" s="247">
        <v>9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9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353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354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352</v>
      </c>
      <c r="G87" s="244"/>
      <c r="H87" s="247">
        <v>9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0.27000000000000002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0.00027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355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356</v>
      </c>
      <c r="G89" s="244"/>
      <c r="H89" s="247">
        <v>0.27000000000000002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270</v>
      </c>
      <c r="F91" s="222" t="s">
        <v>357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358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359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360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tQykBnca6Z7rTpW1IiDXed0/2mQjBqzhhHmLjDJsykzvc68DByf5s2f2X7RqCh/A4itNkIRdbgHfn6IOxc6Juw==" hashValue="6prGAIUqiQYKVaK+cpYMqCPH+lsDzncoUEP3DB3Fgj/7A2FNBGp75dbSGtRqDiX8/kkG5qwbPdgsCHKul44WT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361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ROUND(SUM(BE79:BE108), 2)</f>
        <v>0</v>
      </c>
      <c r="G30" s="46"/>
      <c r="H30" s="46"/>
      <c r="I30" s="157">
        <v>0.20999999999999999</v>
      </c>
      <c r="J30" s="156">
        <f>ROUND(ROUND((SUM(BE79:BE108)),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ROUND(SUM(BF79:BF108), 2)</f>
        <v>0</v>
      </c>
      <c r="G31" s="46"/>
      <c r="H31" s="46"/>
      <c r="I31" s="157">
        <v>0.14999999999999999</v>
      </c>
      <c r="J31" s="156">
        <f>ROUND(ROUND((SUM(BF79:BF108)),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ROUND(SUM(BG79:BG108),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ROUND(SUM(BH79:BH108),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ROUND(SUM(BI79:BI108),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04 - Lanové prolézací prvky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4.88" customHeight="1">
      <c r="B59" s="183"/>
      <c r="C59" s="184"/>
      <c r="D59" s="185" t="s">
        <v>362</v>
      </c>
      <c r="E59" s="186"/>
      <c r="F59" s="186"/>
      <c r="G59" s="186"/>
      <c r="H59" s="186"/>
      <c r="I59" s="187"/>
      <c r="J59" s="188">
        <f>J96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04 - Lanové prolézací prvky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0.00097499999999999996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</f>
        <v>0</v>
      </c>
      <c r="Q80" s="212"/>
      <c r="R80" s="213">
        <f>R81</f>
        <v>0.00097499999999999996</v>
      </c>
      <c r="S80" s="212"/>
      <c r="T80" s="214">
        <f>T81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P82+SUM(P83:P96)</f>
        <v>0</v>
      </c>
      <c r="Q81" s="212"/>
      <c r="R81" s="213">
        <f>R82+SUM(R83:R96)</f>
        <v>0.00097499999999999996</v>
      </c>
      <c r="S81" s="212"/>
      <c r="T81" s="214">
        <f>T82+SUM(T83:T96)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BK82+SUM(BK83:BK96)</f>
        <v>0</v>
      </c>
    </row>
    <row r="82" s="1" customFormat="1" ht="25.5" customHeight="1">
      <c r="B82" s="45"/>
      <c r="C82" s="220" t="s">
        <v>82</v>
      </c>
      <c r="D82" s="220" t="s">
        <v>190</v>
      </c>
      <c r="E82" s="221" t="s">
        <v>191</v>
      </c>
      <c r="F82" s="222" t="s">
        <v>192</v>
      </c>
      <c r="G82" s="223" t="s">
        <v>193</v>
      </c>
      <c r="H82" s="224">
        <v>25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363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364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365</v>
      </c>
      <c r="G84" s="244"/>
      <c r="H84" s="247">
        <v>25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206</v>
      </c>
      <c r="F85" s="222" t="s">
        <v>207</v>
      </c>
      <c r="G85" s="223" t="s">
        <v>193</v>
      </c>
      <c r="H85" s="224">
        <v>25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366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364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365</v>
      </c>
      <c r="G87" s="244"/>
      <c r="H87" s="247">
        <v>25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38.25" customHeight="1">
      <c r="B88" s="45"/>
      <c r="C88" s="220" t="s">
        <v>205</v>
      </c>
      <c r="D88" s="220" t="s">
        <v>190</v>
      </c>
      <c r="E88" s="221" t="s">
        <v>225</v>
      </c>
      <c r="F88" s="222" t="s">
        <v>226</v>
      </c>
      <c r="G88" s="223" t="s">
        <v>193</v>
      </c>
      <c r="H88" s="224">
        <v>32.5</v>
      </c>
      <c r="I88" s="225"/>
      <c r="J88" s="226">
        <f>ROUND(I88*H88,2)</f>
        <v>0</v>
      </c>
      <c r="K88" s="222" t="s">
        <v>194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195</v>
      </c>
      <c r="AT88" s="23" t="s">
        <v>190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367</v>
      </c>
    </row>
    <row r="89" s="11" customFormat="1">
      <c r="B89" s="232"/>
      <c r="C89" s="233"/>
      <c r="D89" s="234" t="s">
        <v>197</v>
      </c>
      <c r="E89" s="235" t="s">
        <v>21</v>
      </c>
      <c r="F89" s="236" t="s">
        <v>368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197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188</v>
      </c>
    </row>
    <row r="90" s="12" customFormat="1">
      <c r="B90" s="243"/>
      <c r="C90" s="244"/>
      <c r="D90" s="234" t="s">
        <v>197</v>
      </c>
      <c r="E90" s="245" t="s">
        <v>21</v>
      </c>
      <c r="F90" s="246" t="s">
        <v>369</v>
      </c>
      <c r="G90" s="244"/>
      <c r="H90" s="247">
        <v>32.5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197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188</v>
      </c>
    </row>
    <row r="91" s="1" customFormat="1" ht="25.5" customHeight="1">
      <c r="B91" s="45"/>
      <c r="C91" s="220" t="s">
        <v>195</v>
      </c>
      <c r="D91" s="220" t="s">
        <v>190</v>
      </c>
      <c r="E91" s="221" t="s">
        <v>333</v>
      </c>
      <c r="F91" s="222" t="s">
        <v>334</v>
      </c>
      <c r="G91" s="223" t="s">
        <v>193</v>
      </c>
      <c r="H91" s="224">
        <v>32.5</v>
      </c>
      <c r="I91" s="225"/>
      <c r="J91" s="226">
        <f>ROUND(I91*H91,2)</f>
        <v>0</v>
      </c>
      <c r="K91" s="222" t="s">
        <v>194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370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371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372</v>
      </c>
      <c r="G93" s="244"/>
      <c r="H93" s="247">
        <v>32.5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188</v>
      </c>
    </row>
    <row r="94" s="1" customFormat="1" ht="16.5" customHeight="1">
      <c r="B94" s="45"/>
      <c r="C94" s="254" t="s">
        <v>215</v>
      </c>
      <c r="D94" s="254" t="s">
        <v>251</v>
      </c>
      <c r="E94" s="255" t="s">
        <v>336</v>
      </c>
      <c r="F94" s="256" t="s">
        <v>337</v>
      </c>
      <c r="G94" s="257" t="s">
        <v>338</v>
      </c>
      <c r="H94" s="258">
        <v>0.97499999999999998</v>
      </c>
      <c r="I94" s="259"/>
      <c r="J94" s="260">
        <f>ROUND(I94*H94,2)</f>
        <v>0</v>
      </c>
      <c r="K94" s="256" t="s">
        <v>194</v>
      </c>
      <c r="L94" s="261"/>
      <c r="M94" s="262" t="s">
        <v>21</v>
      </c>
      <c r="N94" s="263" t="s">
        <v>45</v>
      </c>
      <c r="O94" s="46"/>
      <c r="P94" s="229">
        <f>O94*H94</f>
        <v>0</v>
      </c>
      <c r="Q94" s="229">
        <v>0.001</v>
      </c>
      <c r="R94" s="229">
        <f>Q94*H94</f>
        <v>0.00097499999999999996</v>
      </c>
      <c r="S94" s="229">
        <v>0</v>
      </c>
      <c r="T94" s="230">
        <f>S94*H94</f>
        <v>0</v>
      </c>
      <c r="AR94" s="23" t="s">
        <v>229</v>
      </c>
      <c r="AT94" s="23" t="s">
        <v>251</v>
      </c>
      <c r="AU94" s="23" t="s">
        <v>84</v>
      </c>
      <c r="AY94" s="23" t="s">
        <v>188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195</v>
      </c>
      <c r="BM94" s="23" t="s">
        <v>373</v>
      </c>
    </row>
    <row r="95" s="12" customFormat="1">
      <c r="B95" s="243"/>
      <c r="C95" s="244"/>
      <c r="D95" s="234" t="s">
        <v>197</v>
      </c>
      <c r="E95" s="245" t="s">
        <v>21</v>
      </c>
      <c r="F95" s="246" t="s">
        <v>374</v>
      </c>
      <c r="G95" s="244"/>
      <c r="H95" s="247">
        <v>0.97499999999999998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197</v>
      </c>
      <c r="AU95" s="253" t="s">
        <v>84</v>
      </c>
      <c r="AV95" s="12" t="s">
        <v>84</v>
      </c>
      <c r="AW95" s="12" t="s">
        <v>37</v>
      </c>
      <c r="AX95" s="12" t="s">
        <v>82</v>
      </c>
      <c r="AY95" s="253" t="s">
        <v>188</v>
      </c>
    </row>
    <row r="96" s="10" customFormat="1" ht="22.32" customHeight="1">
      <c r="B96" s="204"/>
      <c r="C96" s="205"/>
      <c r="D96" s="206" t="s">
        <v>73</v>
      </c>
      <c r="E96" s="218" t="s">
        <v>234</v>
      </c>
      <c r="F96" s="218" t="s">
        <v>263</v>
      </c>
      <c r="G96" s="205"/>
      <c r="H96" s="205"/>
      <c r="I96" s="208"/>
      <c r="J96" s="219">
        <f>BK96</f>
        <v>0</v>
      </c>
      <c r="K96" s="205"/>
      <c r="L96" s="210"/>
      <c r="M96" s="211"/>
      <c r="N96" s="212"/>
      <c r="O96" s="212"/>
      <c r="P96" s="213">
        <f>SUM(P97:P108)</f>
        <v>0</v>
      </c>
      <c r="Q96" s="212"/>
      <c r="R96" s="213">
        <f>SUM(R97:R108)</f>
        <v>0</v>
      </c>
      <c r="S96" s="212"/>
      <c r="T96" s="214">
        <f>SUM(T97:T108)</f>
        <v>0</v>
      </c>
      <c r="AR96" s="215" t="s">
        <v>82</v>
      </c>
      <c r="AT96" s="216" t="s">
        <v>73</v>
      </c>
      <c r="AU96" s="216" t="s">
        <v>84</v>
      </c>
      <c r="AY96" s="215" t="s">
        <v>188</v>
      </c>
      <c r="BK96" s="217">
        <f>SUM(BK97:BK108)</f>
        <v>0</v>
      </c>
    </row>
    <row r="97" s="1" customFormat="1" ht="16.5" customHeight="1">
      <c r="B97" s="45"/>
      <c r="C97" s="220" t="s">
        <v>219</v>
      </c>
      <c r="D97" s="220" t="s">
        <v>190</v>
      </c>
      <c r="E97" s="221" t="s">
        <v>270</v>
      </c>
      <c r="F97" s="222" t="s">
        <v>375</v>
      </c>
      <c r="G97" s="223" t="s">
        <v>259</v>
      </c>
      <c r="H97" s="224">
        <v>1</v>
      </c>
      <c r="I97" s="225"/>
      <c r="J97" s="226">
        <f>ROUND(I97*H97,2)</f>
        <v>0</v>
      </c>
      <c r="K97" s="222" t="s">
        <v>237</v>
      </c>
      <c r="L97" s="71"/>
      <c r="M97" s="227" t="s">
        <v>21</v>
      </c>
      <c r="N97" s="228" t="s">
        <v>45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195</v>
      </c>
      <c r="AT97" s="23" t="s">
        <v>190</v>
      </c>
      <c r="AU97" s="23" t="s">
        <v>205</v>
      </c>
      <c r="AY97" s="23" t="s">
        <v>188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82</v>
      </c>
      <c r="BK97" s="231">
        <f>ROUND(I97*H97,2)</f>
        <v>0</v>
      </c>
      <c r="BL97" s="23" t="s">
        <v>195</v>
      </c>
      <c r="BM97" s="23" t="s">
        <v>376</v>
      </c>
    </row>
    <row r="98" s="11" customFormat="1">
      <c r="B98" s="232"/>
      <c r="C98" s="233"/>
      <c r="D98" s="234" t="s">
        <v>197</v>
      </c>
      <c r="E98" s="235" t="s">
        <v>21</v>
      </c>
      <c r="F98" s="236" t="s">
        <v>377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197</v>
      </c>
      <c r="AU98" s="242" t="s">
        <v>205</v>
      </c>
      <c r="AV98" s="11" t="s">
        <v>82</v>
      </c>
      <c r="AW98" s="11" t="s">
        <v>37</v>
      </c>
      <c r="AX98" s="11" t="s">
        <v>74</v>
      </c>
      <c r="AY98" s="242" t="s">
        <v>188</v>
      </c>
    </row>
    <row r="99" s="11" customFormat="1">
      <c r="B99" s="232"/>
      <c r="C99" s="233"/>
      <c r="D99" s="234" t="s">
        <v>197</v>
      </c>
      <c r="E99" s="235" t="s">
        <v>21</v>
      </c>
      <c r="F99" s="236" t="s">
        <v>378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197</v>
      </c>
      <c r="AU99" s="242" t="s">
        <v>205</v>
      </c>
      <c r="AV99" s="11" t="s">
        <v>82</v>
      </c>
      <c r="AW99" s="11" t="s">
        <v>37</v>
      </c>
      <c r="AX99" s="11" t="s">
        <v>74</v>
      </c>
      <c r="AY99" s="242" t="s">
        <v>188</v>
      </c>
    </row>
    <row r="100" s="12" customFormat="1">
      <c r="B100" s="243"/>
      <c r="C100" s="244"/>
      <c r="D100" s="234" t="s">
        <v>197</v>
      </c>
      <c r="E100" s="245" t="s">
        <v>21</v>
      </c>
      <c r="F100" s="246" t="s">
        <v>82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197</v>
      </c>
      <c r="AU100" s="253" t="s">
        <v>205</v>
      </c>
      <c r="AV100" s="12" t="s">
        <v>84</v>
      </c>
      <c r="AW100" s="12" t="s">
        <v>37</v>
      </c>
      <c r="AX100" s="12" t="s">
        <v>82</v>
      </c>
      <c r="AY100" s="253" t="s">
        <v>188</v>
      </c>
    </row>
    <row r="101" s="1" customFormat="1" ht="16.5" customHeight="1">
      <c r="B101" s="45"/>
      <c r="C101" s="220" t="s">
        <v>224</v>
      </c>
      <c r="D101" s="220" t="s">
        <v>190</v>
      </c>
      <c r="E101" s="221" t="s">
        <v>273</v>
      </c>
      <c r="F101" s="222" t="s">
        <v>379</v>
      </c>
      <c r="G101" s="223" t="s">
        <v>259</v>
      </c>
      <c r="H101" s="224">
        <v>1</v>
      </c>
      <c r="I101" s="225"/>
      <c r="J101" s="226">
        <f>ROUND(I101*H101,2)</f>
        <v>0</v>
      </c>
      <c r="K101" s="222" t="s">
        <v>237</v>
      </c>
      <c r="L101" s="71"/>
      <c r="M101" s="227" t="s">
        <v>21</v>
      </c>
      <c r="N101" s="228" t="s">
        <v>45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195</v>
      </c>
      <c r="AT101" s="23" t="s">
        <v>190</v>
      </c>
      <c r="AU101" s="23" t="s">
        <v>205</v>
      </c>
      <c r="AY101" s="23" t="s">
        <v>188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82</v>
      </c>
      <c r="BK101" s="231">
        <f>ROUND(I101*H101,2)</f>
        <v>0</v>
      </c>
      <c r="BL101" s="23" t="s">
        <v>195</v>
      </c>
      <c r="BM101" s="23" t="s">
        <v>380</v>
      </c>
    </row>
    <row r="102" s="11" customFormat="1">
      <c r="B102" s="232"/>
      <c r="C102" s="233"/>
      <c r="D102" s="234" t="s">
        <v>197</v>
      </c>
      <c r="E102" s="235" t="s">
        <v>21</v>
      </c>
      <c r="F102" s="236" t="s">
        <v>377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197</v>
      </c>
      <c r="AU102" s="242" t="s">
        <v>205</v>
      </c>
      <c r="AV102" s="11" t="s">
        <v>82</v>
      </c>
      <c r="AW102" s="11" t="s">
        <v>37</v>
      </c>
      <c r="AX102" s="11" t="s">
        <v>74</v>
      </c>
      <c r="AY102" s="242" t="s">
        <v>188</v>
      </c>
    </row>
    <row r="103" s="11" customFormat="1">
      <c r="B103" s="232"/>
      <c r="C103" s="233"/>
      <c r="D103" s="234" t="s">
        <v>197</v>
      </c>
      <c r="E103" s="235" t="s">
        <v>21</v>
      </c>
      <c r="F103" s="236" t="s">
        <v>378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197</v>
      </c>
      <c r="AU103" s="242" t="s">
        <v>205</v>
      </c>
      <c r="AV103" s="11" t="s">
        <v>82</v>
      </c>
      <c r="AW103" s="11" t="s">
        <v>37</v>
      </c>
      <c r="AX103" s="11" t="s">
        <v>74</v>
      </c>
      <c r="AY103" s="242" t="s">
        <v>188</v>
      </c>
    </row>
    <row r="104" s="12" customFormat="1">
      <c r="B104" s="243"/>
      <c r="C104" s="244"/>
      <c r="D104" s="234" t="s">
        <v>197</v>
      </c>
      <c r="E104" s="245" t="s">
        <v>21</v>
      </c>
      <c r="F104" s="246" t="s">
        <v>82</v>
      </c>
      <c r="G104" s="244"/>
      <c r="H104" s="247">
        <v>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197</v>
      </c>
      <c r="AU104" s="253" t="s">
        <v>205</v>
      </c>
      <c r="AV104" s="12" t="s">
        <v>84</v>
      </c>
      <c r="AW104" s="12" t="s">
        <v>37</v>
      </c>
      <c r="AX104" s="12" t="s">
        <v>82</v>
      </c>
      <c r="AY104" s="253" t="s">
        <v>188</v>
      </c>
    </row>
    <row r="105" s="1" customFormat="1" ht="16.5" customHeight="1">
      <c r="B105" s="45"/>
      <c r="C105" s="220" t="s">
        <v>229</v>
      </c>
      <c r="D105" s="220" t="s">
        <v>190</v>
      </c>
      <c r="E105" s="221" t="s">
        <v>277</v>
      </c>
      <c r="F105" s="222" t="s">
        <v>381</v>
      </c>
      <c r="G105" s="223" t="s">
        <v>259</v>
      </c>
      <c r="H105" s="224">
        <v>1</v>
      </c>
      <c r="I105" s="225"/>
      <c r="J105" s="226">
        <f>ROUND(I105*H105,2)</f>
        <v>0</v>
      </c>
      <c r="K105" s="222" t="s">
        <v>237</v>
      </c>
      <c r="L105" s="71"/>
      <c r="M105" s="227" t="s">
        <v>21</v>
      </c>
      <c r="N105" s="228" t="s">
        <v>45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195</v>
      </c>
      <c r="AT105" s="23" t="s">
        <v>190</v>
      </c>
      <c r="AU105" s="23" t="s">
        <v>205</v>
      </c>
      <c r="AY105" s="23" t="s">
        <v>188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82</v>
      </c>
      <c r="BK105" s="231">
        <f>ROUND(I105*H105,2)</f>
        <v>0</v>
      </c>
      <c r="BL105" s="23" t="s">
        <v>195</v>
      </c>
      <c r="BM105" s="23" t="s">
        <v>382</v>
      </c>
    </row>
    <row r="106" s="11" customFormat="1">
      <c r="B106" s="232"/>
      <c r="C106" s="233"/>
      <c r="D106" s="234" t="s">
        <v>197</v>
      </c>
      <c r="E106" s="235" t="s">
        <v>21</v>
      </c>
      <c r="F106" s="236" t="s">
        <v>377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197</v>
      </c>
      <c r="AU106" s="242" t="s">
        <v>205</v>
      </c>
      <c r="AV106" s="11" t="s">
        <v>82</v>
      </c>
      <c r="AW106" s="11" t="s">
        <v>37</v>
      </c>
      <c r="AX106" s="11" t="s">
        <v>74</v>
      </c>
      <c r="AY106" s="242" t="s">
        <v>188</v>
      </c>
    </row>
    <row r="107" s="11" customFormat="1">
      <c r="B107" s="232"/>
      <c r="C107" s="233"/>
      <c r="D107" s="234" t="s">
        <v>197</v>
      </c>
      <c r="E107" s="235" t="s">
        <v>21</v>
      </c>
      <c r="F107" s="236" t="s">
        <v>378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197</v>
      </c>
      <c r="AU107" s="242" t="s">
        <v>205</v>
      </c>
      <c r="AV107" s="11" t="s">
        <v>82</v>
      </c>
      <c r="AW107" s="11" t="s">
        <v>37</v>
      </c>
      <c r="AX107" s="11" t="s">
        <v>74</v>
      </c>
      <c r="AY107" s="242" t="s">
        <v>188</v>
      </c>
    </row>
    <row r="108" s="12" customFormat="1">
      <c r="B108" s="243"/>
      <c r="C108" s="244"/>
      <c r="D108" s="234" t="s">
        <v>197</v>
      </c>
      <c r="E108" s="245" t="s">
        <v>21</v>
      </c>
      <c r="F108" s="246" t="s">
        <v>82</v>
      </c>
      <c r="G108" s="244"/>
      <c r="H108" s="247">
        <v>1</v>
      </c>
      <c r="I108" s="248"/>
      <c r="J108" s="244"/>
      <c r="K108" s="244"/>
      <c r="L108" s="249"/>
      <c r="M108" s="264"/>
      <c r="N108" s="265"/>
      <c r="O108" s="265"/>
      <c r="P108" s="265"/>
      <c r="Q108" s="265"/>
      <c r="R108" s="265"/>
      <c r="S108" s="265"/>
      <c r="T108" s="266"/>
      <c r="AT108" s="253" t="s">
        <v>197</v>
      </c>
      <c r="AU108" s="253" t="s">
        <v>205</v>
      </c>
      <c r="AV108" s="12" t="s">
        <v>84</v>
      </c>
      <c r="AW108" s="12" t="s">
        <v>37</v>
      </c>
      <c r="AX108" s="12" t="s">
        <v>82</v>
      </c>
      <c r="AY108" s="253" t="s">
        <v>188</v>
      </c>
    </row>
    <row r="109" s="1" customFormat="1" ht="6.96" customHeight="1">
      <c r="B109" s="66"/>
      <c r="C109" s="67"/>
      <c r="D109" s="67"/>
      <c r="E109" s="67"/>
      <c r="F109" s="67"/>
      <c r="G109" s="67"/>
      <c r="H109" s="67"/>
      <c r="I109" s="165"/>
      <c r="J109" s="67"/>
      <c r="K109" s="67"/>
      <c r="L109" s="71"/>
    </row>
  </sheetData>
  <sheetProtection sheet="1" autoFilter="0" formatColumns="0" formatRows="0" objects="1" scenarios="1" spinCount="100000" saltValue="iJjqXizEfnlr0zCh8QybTkayzGvZ2jD0Ehxn7E1L5BtuBVURTVqrkl61CkHxb4XxAQeGNE4jReOdKXH5FvSfzA==" hashValue="VoiU4z/aKu42edzzK0SzxX1aLNw2hcbPUrpa/7LfUM6/KIuVI3G1eMu0ba1F9lpqhpovff4Gl85F0xgbyoIw4w==" algorithmName="SHA-512" password="CC35"/>
  <autoFilter ref="C78:K108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383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05 - Rozcestník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05 - Rozcestník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3.0000000000000001E-05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3.0000000000000001E-05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3.0000000000000001E-05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1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384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82</v>
      </c>
      <c r="G84" s="244"/>
      <c r="H84" s="247">
        <v>1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1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386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82</v>
      </c>
      <c r="G87" s="244"/>
      <c r="H87" s="247">
        <v>1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0.029999999999999999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3.0000000000000001E-05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388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389</v>
      </c>
      <c r="G89" s="244"/>
      <c r="H89" s="247">
        <v>0.029999999999999999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270</v>
      </c>
      <c r="F91" s="222" t="s">
        <v>390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391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392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378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KUepucssMmKDk4cBqObAhKgg2bXIEwMO161YuDIe0y7oCCILnBy6CeGx8lyvRomTd01ur9oUEXfsgmGhbLD7+Q==" hashValue="R+y5Hl7m/hjn188DBn/16oJmhUcXWDxzp6AROsohqbCDVHektx5K2is2N9vaDLzZrHx6l9/ll0x7SlTmidBAxg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ROUND(SUM(BE80:BE137), 2)</f>
        <v>0</v>
      </c>
      <c r="G30" s="46"/>
      <c r="H30" s="46"/>
      <c r="I30" s="157">
        <v>0.20999999999999999</v>
      </c>
      <c r="J30" s="156">
        <f>ROUND(ROUND((SUM(BE80:BE137)),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ROUND(SUM(BF80:BF137), 2)</f>
        <v>0</v>
      </c>
      <c r="G31" s="46"/>
      <c r="H31" s="46"/>
      <c r="I31" s="157">
        <v>0.14999999999999999</v>
      </c>
      <c r="J31" s="156">
        <f>ROUND(ROUND((SUM(BF80:BF137)),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ROUND(SUM(BG80:BG137),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ROUND(SUM(BH80:BH137),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ROUND(SUM(BI80:BI137),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06 - Kopec s tunelem a skluzavkou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J107</f>
        <v>0</v>
      </c>
      <c r="K59" s="189"/>
    </row>
    <row r="60" s="8" customFormat="1" ht="19.92" customHeight="1">
      <c r="B60" s="183"/>
      <c r="C60" s="184"/>
      <c r="D60" s="185" t="s">
        <v>171</v>
      </c>
      <c r="E60" s="186"/>
      <c r="F60" s="186"/>
      <c r="G60" s="186"/>
      <c r="H60" s="186"/>
      <c r="I60" s="187"/>
      <c r="J60" s="188">
        <f>J134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172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Rekonstrukce zahrady mateřské školky, Tarnavova 18, Ostrava-Zábřeh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161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06 - Kopec s tunelem a skluzavkou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Ul. Tarnavova 3020/18 Ostrava-Zábřeh</v>
      </c>
      <c r="G74" s="73"/>
      <c r="H74" s="73"/>
      <c r="I74" s="193" t="s">
        <v>25</v>
      </c>
      <c r="J74" s="84" t="str">
        <f>IF(J12="","",J12)</f>
        <v>1. 12. 2018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 xml:space="preserve">MŠ Ostrava Zábřeh, za školou 1, přízp. organizace </v>
      </c>
      <c r="G76" s="73"/>
      <c r="H76" s="73"/>
      <c r="I76" s="193" t="s">
        <v>34</v>
      </c>
      <c r="J76" s="192" t="str">
        <f>E21</f>
        <v>Ing. Dagmar Rudolfová, Ing. Miroslava Najman</v>
      </c>
      <c r="K76" s="73"/>
      <c r="L76" s="71"/>
    </row>
    <row r="77" s="1" customFormat="1" ht="14.4" customHeight="1">
      <c r="B77" s="45"/>
      <c r="C77" s="75" t="s">
        <v>32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173</v>
      </c>
      <c r="D79" s="196" t="s">
        <v>59</v>
      </c>
      <c r="E79" s="196" t="s">
        <v>55</v>
      </c>
      <c r="F79" s="196" t="s">
        <v>174</v>
      </c>
      <c r="G79" s="196" t="s">
        <v>175</v>
      </c>
      <c r="H79" s="196" t="s">
        <v>176</v>
      </c>
      <c r="I79" s="197" t="s">
        <v>177</v>
      </c>
      <c r="J79" s="196" t="s">
        <v>165</v>
      </c>
      <c r="K79" s="198" t="s">
        <v>178</v>
      </c>
      <c r="L79" s="199"/>
      <c r="M79" s="101" t="s">
        <v>179</v>
      </c>
      <c r="N79" s="102" t="s">
        <v>44</v>
      </c>
      <c r="O79" s="102" t="s">
        <v>180</v>
      </c>
      <c r="P79" s="102" t="s">
        <v>181</v>
      </c>
      <c r="Q79" s="102" t="s">
        <v>182</v>
      </c>
      <c r="R79" s="102" t="s">
        <v>183</v>
      </c>
      <c r="S79" s="102" t="s">
        <v>184</v>
      </c>
      <c r="T79" s="103" t="s">
        <v>185</v>
      </c>
    </row>
    <row r="80" s="1" customFormat="1" ht="29.28" customHeight="1">
      <c r="B80" s="45"/>
      <c r="C80" s="107" t="s">
        <v>166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52.666292999999996</v>
      </c>
      <c r="S80" s="105"/>
      <c r="T80" s="202">
        <f>T81</f>
        <v>0</v>
      </c>
      <c r="AT80" s="23" t="s">
        <v>73</v>
      </c>
      <c r="AU80" s="23" t="s">
        <v>167</v>
      </c>
      <c r="BK80" s="203">
        <f>BK81</f>
        <v>0</v>
      </c>
    </row>
    <row r="81" s="10" customFormat="1" ht="37.44001" customHeight="1">
      <c r="B81" s="204"/>
      <c r="C81" s="205"/>
      <c r="D81" s="206" t="s">
        <v>73</v>
      </c>
      <c r="E81" s="207" t="s">
        <v>186</v>
      </c>
      <c r="F81" s="207" t="s">
        <v>187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P82+P107+P134</f>
        <v>0</v>
      </c>
      <c r="Q81" s="212"/>
      <c r="R81" s="213">
        <f>R82+R107+R134</f>
        <v>52.666292999999996</v>
      </c>
      <c r="S81" s="212"/>
      <c r="T81" s="214">
        <f>T82+T107+T134</f>
        <v>0</v>
      </c>
      <c r="AR81" s="215" t="s">
        <v>82</v>
      </c>
      <c r="AT81" s="216" t="s">
        <v>73</v>
      </c>
      <c r="AU81" s="216" t="s">
        <v>74</v>
      </c>
      <c r="AY81" s="215" t="s">
        <v>188</v>
      </c>
      <c r="BK81" s="217">
        <f>BK82+BK107+BK134</f>
        <v>0</v>
      </c>
    </row>
    <row r="82" s="10" customFormat="1" ht="19.92" customHeight="1">
      <c r="B82" s="204"/>
      <c r="C82" s="205"/>
      <c r="D82" s="206" t="s">
        <v>73</v>
      </c>
      <c r="E82" s="218" t="s">
        <v>82</v>
      </c>
      <c r="F82" s="218" t="s">
        <v>189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SUM(P83:P106)</f>
        <v>0</v>
      </c>
      <c r="Q82" s="212"/>
      <c r="R82" s="213">
        <f>SUM(R83:R106)</f>
        <v>36</v>
      </c>
      <c r="S82" s="212"/>
      <c r="T82" s="214">
        <f>SUM(T83:T106)</f>
        <v>0</v>
      </c>
      <c r="AR82" s="215" t="s">
        <v>82</v>
      </c>
      <c r="AT82" s="216" t="s">
        <v>73</v>
      </c>
      <c r="AU82" s="216" t="s">
        <v>82</v>
      </c>
      <c r="AY82" s="215" t="s">
        <v>188</v>
      </c>
      <c r="BK82" s="217">
        <f>SUM(BK83:BK106)</f>
        <v>0</v>
      </c>
    </row>
    <row r="83" s="1" customFormat="1" ht="16.5" customHeight="1">
      <c r="B83" s="45"/>
      <c r="C83" s="220" t="s">
        <v>82</v>
      </c>
      <c r="D83" s="220" t="s">
        <v>190</v>
      </c>
      <c r="E83" s="221" t="s">
        <v>235</v>
      </c>
      <c r="F83" s="222" t="s">
        <v>394</v>
      </c>
      <c r="G83" s="223" t="s">
        <v>259</v>
      </c>
      <c r="H83" s="224">
        <v>1</v>
      </c>
      <c r="I83" s="225"/>
      <c r="J83" s="226">
        <f>ROUND(I83*H83,2)</f>
        <v>0</v>
      </c>
      <c r="K83" s="222" t="s">
        <v>237</v>
      </c>
      <c r="L83" s="71"/>
      <c r="M83" s="227" t="s">
        <v>21</v>
      </c>
      <c r="N83" s="228" t="s">
        <v>45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195</v>
      </c>
      <c r="AT83" s="23" t="s">
        <v>190</v>
      </c>
      <c r="AU83" s="23" t="s">
        <v>84</v>
      </c>
      <c r="AY83" s="23" t="s">
        <v>188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82</v>
      </c>
      <c r="BK83" s="231">
        <f>ROUND(I83*H83,2)</f>
        <v>0</v>
      </c>
      <c r="BL83" s="23" t="s">
        <v>195</v>
      </c>
      <c r="BM83" s="23" t="s">
        <v>395</v>
      </c>
    </row>
    <row r="84" s="11" customFormat="1">
      <c r="B84" s="232"/>
      <c r="C84" s="233"/>
      <c r="D84" s="234" t="s">
        <v>197</v>
      </c>
      <c r="E84" s="235" t="s">
        <v>21</v>
      </c>
      <c r="F84" s="236" t="s">
        <v>396</v>
      </c>
      <c r="G84" s="233"/>
      <c r="H84" s="235" t="s">
        <v>21</v>
      </c>
      <c r="I84" s="237"/>
      <c r="J84" s="233"/>
      <c r="K84" s="233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197</v>
      </c>
      <c r="AU84" s="242" t="s">
        <v>84</v>
      </c>
      <c r="AV84" s="11" t="s">
        <v>82</v>
      </c>
      <c r="AW84" s="11" t="s">
        <v>37</v>
      </c>
      <c r="AX84" s="11" t="s">
        <v>74</v>
      </c>
      <c r="AY84" s="242" t="s">
        <v>188</v>
      </c>
    </row>
    <row r="85" s="11" customFormat="1">
      <c r="B85" s="232"/>
      <c r="C85" s="233"/>
      <c r="D85" s="234" t="s">
        <v>197</v>
      </c>
      <c r="E85" s="235" t="s">
        <v>21</v>
      </c>
      <c r="F85" s="236" t="s">
        <v>397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197</v>
      </c>
      <c r="AU85" s="242" t="s">
        <v>84</v>
      </c>
      <c r="AV85" s="11" t="s">
        <v>82</v>
      </c>
      <c r="AW85" s="11" t="s">
        <v>37</v>
      </c>
      <c r="AX85" s="11" t="s">
        <v>74</v>
      </c>
      <c r="AY85" s="242" t="s">
        <v>188</v>
      </c>
    </row>
    <row r="86" s="12" customFormat="1">
      <c r="B86" s="243"/>
      <c r="C86" s="244"/>
      <c r="D86" s="234" t="s">
        <v>197</v>
      </c>
      <c r="E86" s="245" t="s">
        <v>21</v>
      </c>
      <c r="F86" s="246" t="s">
        <v>82</v>
      </c>
      <c r="G86" s="244"/>
      <c r="H86" s="247">
        <v>1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197</v>
      </c>
      <c r="AU86" s="253" t="s">
        <v>84</v>
      </c>
      <c r="AV86" s="12" t="s">
        <v>84</v>
      </c>
      <c r="AW86" s="12" t="s">
        <v>37</v>
      </c>
      <c r="AX86" s="12" t="s">
        <v>82</v>
      </c>
      <c r="AY86" s="253" t="s">
        <v>188</v>
      </c>
    </row>
    <row r="87" s="1" customFormat="1" ht="16.5" customHeight="1">
      <c r="B87" s="45"/>
      <c r="C87" s="220" t="s">
        <v>84</v>
      </c>
      <c r="D87" s="220" t="s">
        <v>190</v>
      </c>
      <c r="E87" s="221" t="s">
        <v>326</v>
      </c>
      <c r="F87" s="222" t="s">
        <v>398</v>
      </c>
      <c r="G87" s="223" t="s">
        <v>259</v>
      </c>
      <c r="H87" s="224">
        <v>1</v>
      </c>
      <c r="I87" s="225"/>
      <c r="J87" s="226">
        <f>ROUND(I87*H87,2)</f>
        <v>0</v>
      </c>
      <c r="K87" s="222" t="s">
        <v>237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195</v>
      </c>
      <c r="AT87" s="23" t="s">
        <v>190</v>
      </c>
      <c r="AU87" s="23" t="s">
        <v>84</v>
      </c>
      <c r="AY87" s="23" t="s">
        <v>188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82</v>
      </c>
      <c r="BK87" s="231">
        <f>ROUND(I87*H87,2)</f>
        <v>0</v>
      </c>
      <c r="BL87" s="23" t="s">
        <v>195</v>
      </c>
      <c r="BM87" s="23" t="s">
        <v>399</v>
      </c>
    </row>
    <row r="88" s="11" customFormat="1">
      <c r="B88" s="232"/>
      <c r="C88" s="233"/>
      <c r="D88" s="234" t="s">
        <v>197</v>
      </c>
      <c r="E88" s="235" t="s">
        <v>21</v>
      </c>
      <c r="F88" s="236" t="s">
        <v>400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197</v>
      </c>
      <c r="AU88" s="242" t="s">
        <v>84</v>
      </c>
      <c r="AV88" s="11" t="s">
        <v>82</v>
      </c>
      <c r="AW88" s="11" t="s">
        <v>37</v>
      </c>
      <c r="AX88" s="11" t="s">
        <v>74</v>
      </c>
      <c r="AY88" s="242" t="s">
        <v>188</v>
      </c>
    </row>
    <row r="89" s="11" customFormat="1">
      <c r="B89" s="232"/>
      <c r="C89" s="233"/>
      <c r="D89" s="234" t="s">
        <v>197</v>
      </c>
      <c r="E89" s="235" t="s">
        <v>21</v>
      </c>
      <c r="F89" s="236" t="s">
        <v>401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197</v>
      </c>
      <c r="AU89" s="242" t="s">
        <v>84</v>
      </c>
      <c r="AV89" s="11" t="s">
        <v>82</v>
      </c>
      <c r="AW89" s="11" t="s">
        <v>37</v>
      </c>
      <c r="AX89" s="11" t="s">
        <v>74</v>
      </c>
      <c r="AY89" s="242" t="s">
        <v>188</v>
      </c>
    </row>
    <row r="90" s="12" customFormat="1">
      <c r="B90" s="243"/>
      <c r="C90" s="244"/>
      <c r="D90" s="234" t="s">
        <v>197</v>
      </c>
      <c r="E90" s="245" t="s">
        <v>21</v>
      </c>
      <c r="F90" s="246" t="s">
        <v>82</v>
      </c>
      <c r="G90" s="244"/>
      <c r="H90" s="247">
        <v>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197</v>
      </c>
      <c r="AU90" s="253" t="s">
        <v>84</v>
      </c>
      <c r="AV90" s="12" t="s">
        <v>84</v>
      </c>
      <c r="AW90" s="12" t="s">
        <v>37</v>
      </c>
      <c r="AX90" s="12" t="s">
        <v>82</v>
      </c>
      <c r="AY90" s="253" t="s">
        <v>188</v>
      </c>
    </row>
    <row r="91" s="1" customFormat="1" ht="38.25" customHeight="1">
      <c r="B91" s="45"/>
      <c r="C91" s="220" t="s">
        <v>205</v>
      </c>
      <c r="D91" s="220" t="s">
        <v>190</v>
      </c>
      <c r="E91" s="221" t="s">
        <v>402</v>
      </c>
      <c r="F91" s="222" t="s">
        <v>403</v>
      </c>
      <c r="G91" s="223" t="s">
        <v>211</v>
      </c>
      <c r="H91" s="224">
        <v>7.7000000000000002</v>
      </c>
      <c r="I91" s="225"/>
      <c r="J91" s="226">
        <f>ROUND(I91*H91,2)</f>
        <v>0</v>
      </c>
      <c r="K91" s="222" t="s">
        <v>194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404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405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2" customFormat="1">
      <c r="B93" s="243"/>
      <c r="C93" s="244"/>
      <c r="D93" s="234" t="s">
        <v>197</v>
      </c>
      <c r="E93" s="245" t="s">
        <v>21</v>
      </c>
      <c r="F93" s="246" t="s">
        <v>406</v>
      </c>
      <c r="G93" s="244"/>
      <c r="H93" s="247">
        <v>7.7000000000000002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197</v>
      </c>
      <c r="AU93" s="253" t="s">
        <v>84</v>
      </c>
      <c r="AV93" s="12" t="s">
        <v>84</v>
      </c>
      <c r="AW93" s="12" t="s">
        <v>37</v>
      </c>
      <c r="AX93" s="12" t="s">
        <v>82</v>
      </c>
      <c r="AY93" s="253" t="s">
        <v>188</v>
      </c>
    </row>
    <row r="94" s="1" customFormat="1" ht="16.5" customHeight="1">
      <c r="B94" s="45"/>
      <c r="C94" s="254" t="s">
        <v>195</v>
      </c>
      <c r="D94" s="254" t="s">
        <v>251</v>
      </c>
      <c r="E94" s="255" t="s">
        <v>407</v>
      </c>
      <c r="F94" s="256" t="s">
        <v>408</v>
      </c>
      <c r="G94" s="257" t="s">
        <v>288</v>
      </c>
      <c r="H94" s="258">
        <v>36</v>
      </c>
      <c r="I94" s="259"/>
      <c r="J94" s="260">
        <f>ROUND(I94*H94,2)</f>
        <v>0</v>
      </c>
      <c r="K94" s="256" t="s">
        <v>194</v>
      </c>
      <c r="L94" s="261"/>
      <c r="M94" s="262" t="s">
        <v>21</v>
      </c>
      <c r="N94" s="263" t="s">
        <v>45</v>
      </c>
      <c r="O94" s="46"/>
      <c r="P94" s="229">
        <f>O94*H94</f>
        <v>0</v>
      </c>
      <c r="Q94" s="229">
        <v>1</v>
      </c>
      <c r="R94" s="229">
        <f>Q94*H94</f>
        <v>36</v>
      </c>
      <c r="S94" s="229">
        <v>0</v>
      </c>
      <c r="T94" s="230">
        <f>S94*H94</f>
        <v>0</v>
      </c>
      <c r="AR94" s="23" t="s">
        <v>229</v>
      </c>
      <c r="AT94" s="23" t="s">
        <v>251</v>
      </c>
      <c r="AU94" s="23" t="s">
        <v>84</v>
      </c>
      <c r="AY94" s="23" t="s">
        <v>188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82</v>
      </c>
      <c r="BK94" s="231">
        <f>ROUND(I94*H94,2)</f>
        <v>0</v>
      </c>
      <c r="BL94" s="23" t="s">
        <v>195</v>
      </c>
      <c r="BM94" s="23" t="s">
        <v>409</v>
      </c>
    </row>
    <row r="95" s="12" customFormat="1">
      <c r="B95" s="243"/>
      <c r="C95" s="244"/>
      <c r="D95" s="234" t="s">
        <v>197</v>
      </c>
      <c r="E95" s="245" t="s">
        <v>21</v>
      </c>
      <c r="F95" s="246" t="s">
        <v>410</v>
      </c>
      <c r="G95" s="244"/>
      <c r="H95" s="247">
        <v>36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197</v>
      </c>
      <c r="AU95" s="253" t="s">
        <v>84</v>
      </c>
      <c r="AV95" s="12" t="s">
        <v>84</v>
      </c>
      <c r="AW95" s="12" t="s">
        <v>37</v>
      </c>
      <c r="AX95" s="12" t="s">
        <v>82</v>
      </c>
      <c r="AY95" s="253" t="s">
        <v>188</v>
      </c>
    </row>
    <row r="96" s="1" customFormat="1" ht="25.5" customHeight="1">
      <c r="B96" s="45"/>
      <c r="C96" s="220" t="s">
        <v>215</v>
      </c>
      <c r="D96" s="220" t="s">
        <v>190</v>
      </c>
      <c r="E96" s="221" t="s">
        <v>411</v>
      </c>
      <c r="F96" s="222" t="s">
        <v>412</v>
      </c>
      <c r="G96" s="223" t="s">
        <v>211</v>
      </c>
      <c r="H96" s="224">
        <v>36</v>
      </c>
      <c r="I96" s="225"/>
      <c r="J96" s="226">
        <f>ROUND(I96*H96,2)</f>
        <v>0</v>
      </c>
      <c r="K96" s="222" t="s">
        <v>194</v>
      </c>
      <c r="L96" s="71"/>
      <c r="M96" s="227" t="s">
        <v>21</v>
      </c>
      <c r="N96" s="228" t="s">
        <v>45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195</v>
      </c>
      <c r="AT96" s="23" t="s">
        <v>190</v>
      </c>
      <c r="AU96" s="23" t="s">
        <v>84</v>
      </c>
      <c r="AY96" s="23" t="s">
        <v>188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82</v>
      </c>
      <c r="BK96" s="231">
        <f>ROUND(I96*H96,2)</f>
        <v>0</v>
      </c>
      <c r="BL96" s="23" t="s">
        <v>195</v>
      </c>
      <c r="BM96" s="23" t="s">
        <v>413</v>
      </c>
    </row>
    <row r="97" s="12" customFormat="1">
      <c r="B97" s="243"/>
      <c r="C97" s="244"/>
      <c r="D97" s="234" t="s">
        <v>197</v>
      </c>
      <c r="E97" s="245" t="s">
        <v>21</v>
      </c>
      <c r="F97" s="246" t="s">
        <v>410</v>
      </c>
      <c r="G97" s="244"/>
      <c r="H97" s="247">
        <v>36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197</v>
      </c>
      <c r="AU97" s="253" t="s">
        <v>84</v>
      </c>
      <c r="AV97" s="12" t="s">
        <v>84</v>
      </c>
      <c r="AW97" s="12" t="s">
        <v>37</v>
      </c>
      <c r="AX97" s="12" t="s">
        <v>82</v>
      </c>
      <c r="AY97" s="253" t="s">
        <v>188</v>
      </c>
    </row>
    <row r="98" s="1" customFormat="1" ht="38.25" customHeight="1">
      <c r="B98" s="45"/>
      <c r="C98" s="220" t="s">
        <v>219</v>
      </c>
      <c r="D98" s="220" t="s">
        <v>190</v>
      </c>
      <c r="E98" s="221" t="s">
        <v>414</v>
      </c>
      <c r="F98" s="222" t="s">
        <v>415</v>
      </c>
      <c r="G98" s="223" t="s">
        <v>211</v>
      </c>
      <c r="H98" s="224">
        <v>36</v>
      </c>
      <c r="I98" s="225"/>
      <c r="J98" s="226">
        <f>ROUND(I98*H98,2)</f>
        <v>0</v>
      </c>
      <c r="K98" s="222" t="s">
        <v>194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195</v>
      </c>
      <c r="AT98" s="23" t="s">
        <v>190</v>
      </c>
      <c r="AU98" s="23" t="s">
        <v>84</v>
      </c>
      <c r="AY98" s="23" t="s">
        <v>188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82</v>
      </c>
      <c r="BK98" s="231">
        <f>ROUND(I98*H98,2)</f>
        <v>0</v>
      </c>
      <c r="BL98" s="23" t="s">
        <v>195</v>
      </c>
      <c r="BM98" s="23" t="s">
        <v>416</v>
      </c>
    </row>
    <row r="99" s="12" customFormat="1">
      <c r="B99" s="243"/>
      <c r="C99" s="244"/>
      <c r="D99" s="234" t="s">
        <v>197</v>
      </c>
      <c r="E99" s="245" t="s">
        <v>21</v>
      </c>
      <c r="F99" s="246" t="s">
        <v>410</v>
      </c>
      <c r="G99" s="244"/>
      <c r="H99" s="247">
        <v>36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197</v>
      </c>
      <c r="AU99" s="253" t="s">
        <v>84</v>
      </c>
      <c r="AV99" s="12" t="s">
        <v>84</v>
      </c>
      <c r="AW99" s="12" t="s">
        <v>37</v>
      </c>
      <c r="AX99" s="12" t="s">
        <v>82</v>
      </c>
      <c r="AY99" s="253" t="s">
        <v>188</v>
      </c>
    </row>
    <row r="100" s="1" customFormat="1" ht="25.5" customHeight="1">
      <c r="B100" s="45"/>
      <c r="C100" s="220" t="s">
        <v>224</v>
      </c>
      <c r="D100" s="220" t="s">
        <v>190</v>
      </c>
      <c r="E100" s="221" t="s">
        <v>417</v>
      </c>
      <c r="F100" s="222" t="s">
        <v>418</v>
      </c>
      <c r="G100" s="223" t="s">
        <v>193</v>
      </c>
      <c r="H100" s="224">
        <v>142</v>
      </c>
      <c r="I100" s="225"/>
      <c r="J100" s="226">
        <f>ROUND(I100*H100,2)</f>
        <v>0</v>
      </c>
      <c r="K100" s="222" t="s">
        <v>194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195</v>
      </c>
      <c r="AT100" s="23" t="s">
        <v>190</v>
      </c>
      <c r="AU100" s="23" t="s">
        <v>84</v>
      </c>
      <c r="AY100" s="23" t="s">
        <v>188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82</v>
      </c>
      <c r="BK100" s="231">
        <f>ROUND(I100*H100,2)</f>
        <v>0</v>
      </c>
      <c r="BL100" s="23" t="s">
        <v>195</v>
      </c>
      <c r="BM100" s="23" t="s">
        <v>419</v>
      </c>
    </row>
    <row r="101" s="12" customFormat="1">
      <c r="B101" s="243"/>
      <c r="C101" s="244"/>
      <c r="D101" s="234" t="s">
        <v>197</v>
      </c>
      <c r="E101" s="245" t="s">
        <v>21</v>
      </c>
      <c r="F101" s="246" t="s">
        <v>420</v>
      </c>
      <c r="G101" s="244"/>
      <c r="H101" s="247">
        <v>142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197</v>
      </c>
      <c r="AU101" s="253" t="s">
        <v>84</v>
      </c>
      <c r="AV101" s="12" t="s">
        <v>84</v>
      </c>
      <c r="AW101" s="12" t="s">
        <v>37</v>
      </c>
      <c r="AX101" s="12" t="s">
        <v>82</v>
      </c>
      <c r="AY101" s="253" t="s">
        <v>188</v>
      </c>
    </row>
    <row r="102" s="1" customFormat="1" ht="25.5" customHeight="1">
      <c r="B102" s="45"/>
      <c r="C102" s="220" t="s">
        <v>229</v>
      </c>
      <c r="D102" s="220" t="s">
        <v>190</v>
      </c>
      <c r="E102" s="221" t="s">
        <v>421</v>
      </c>
      <c r="F102" s="222" t="s">
        <v>422</v>
      </c>
      <c r="G102" s="223" t="s">
        <v>193</v>
      </c>
      <c r="H102" s="224">
        <v>142</v>
      </c>
      <c r="I102" s="225"/>
      <c r="J102" s="226">
        <f>ROUND(I102*H102,2)</f>
        <v>0</v>
      </c>
      <c r="K102" s="222" t="s">
        <v>194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195</v>
      </c>
      <c r="AT102" s="23" t="s">
        <v>190</v>
      </c>
      <c r="AU102" s="23" t="s">
        <v>84</v>
      </c>
      <c r="AY102" s="23" t="s">
        <v>188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82</v>
      </c>
      <c r="BK102" s="231">
        <f>ROUND(I102*H102,2)</f>
        <v>0</v>
      </c>
      <c r="BL102" s="23" t="s">
        <v>195</v>
      </c>
      <c r="BM102" s="23" t="s">
        <v>423</v>
      </c>
    </row>
    <row r="103" s="12" customFormat="1">
      <c r="B103" s="243"/>
      <c r="C103" s="244"/>
      <c r="D103" s="234" t="s">
        <v>197</v>
      </c>
      <c r="E103" s="245" t="s">
        <v>21</v>
      </c>
      <c r="F103" s="246" t="s">
        <v>420</v>
      </c>
      <c r="G103" s="244"/>
      <c r="H103" s="247">
        <v>142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197</v>
      </c>
      <c r="AU103" s="253" t="s">
        <v>84</v>
      </c>
      <c r="AV103" s="12" t="s">
        <v>84</v>
      </c>
      <c r="AW103" s="12" t="s">
        <v>37</v>
      </c>
      <c r="AX103" s="12" t="s">
        <v>82</v>
      </c>
      <c r="AY103" s="253" t="s">
        <v>188</v>
      </c>
    </row>
    <row r="104" s="1" customFormat="1" ht="16.5" customHeight="1">
      <c r="B104" s="45"/>
      <c r="C104" s="220" t="s">
        <v>234</v>
      </c>
      <c r="D104" s="220" t="s">
        <v>190</v>
      </c>
      <c r="E104" s="221" t="s">
        <v>241</v>
      </c>
      <c r="F104" s="222" t="s">
        <v>424</v>
      </c>
      <c r="G104" s="223" t="s">
        <v>243</v>
      </c>
      <c r="H104" s="224">
        <v>1</v>
      </c>
      <c r="I104" s="225"/>
      <c r="J104" s="226">
        <f>ROUND(I104*H104,2)</f>
        <v>0</v>
      </c>
      <c r="K104" s="222" t="s">
        <v>237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195</v>
      </c>
      <c r="AT104" s="23" t="s">
        <v>190</v>
      </c>
      <c r="AU104" s="23" t="s">
        <v>84</v>
      </c>
      <c r="AY104" s="23" t="s">
        <v>188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82</v>
      </c>
      <c r="BK104" s="231">
        <f>ROUND(I104*H104,2)</f>
        <v>0</v>
      </c>
      <c r="BL104" s="23" t="s">
        <v>195</v>
      </c>
      <c r="BM104" s="23" t="s">
        <v>425</v>
      </c>
    </row>
    <row r="105" s="11" customFormat="1">
      <c r="B105" s="232"/>
      <c r="C105" s="233"/>
      <c r="D105" s="234" t="s">
        <v>197</v>
      </c>
      <c r="E105" s="235" t="s">
        <v>21</v>
      </c>
      <c r="F105" s="236" t="s">
        <v>426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197</v>
      </c>
      <c r="AU105" s="242" t="s">
        <v>84</v>
      </c>
      <c r="AV105" s="11" t="s">
        <v>82</v>
      </c>
      <c r="AW105" s="11" t="s">
        <v>37</v>
      </c>
      <c r="AX105" s="11" t="s">
        <v>74</v>
      </c>
      <c r="AY105" s="242" t="s">
        <v>188</v>
      </c>
    </row>
    <row r="106" s="12" customFormat="1">
      <c r="B106" s="243"/>
      <c r="C106" s="244"/>
      <c r="D106" s="234" t="s">
        <v>197</v>
      </c>
      <c r="E106" s="245" t="s">
        <v>21</v>
      </c>
      <c r="F106" s="246" t="s">
        <v>82</v>
      </c>
      <c r="G106" s="244"/>
      <c r="H106" s="247">
        <v>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197</v>
      </c>
      <c r="AU106" s="253" t="s">
        <v>84</v>
      </c>
      <c r="AV106" s="12" t="s">
        <v>84</v>
      </c>
      <c r="AW106" s="12" t="s">
        <v>37</v>
      </c>
      <c r="AX106" s="12" t="s">
        <v>82</v>
      </c>
      <c r="AY106" s="253" t="s">
        <v>188</v>
      </c>
    </row>
    <row r="107" s="10" customFormat="1" ht="29.88" customHeight="1">
      <c r="B107" s="204"/>
      <c r="C107" s="205"/>
      <c r="D107" s="206" t="s">
        <v>73</v>
      </c>
      <c r="E107" s="218" t="s">
        <v>234</v>
      </c>
      <c r="F107" s="218" t="s">
        <v>263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SUM(P108:P133)</f>
        <v>0</v>
      </c>
      <c r="Q107" s="212"/>
      <c r="R107" s="213">
        <f>SUM(R108:R133)</f>
        <v>16.666293</v>
      </c>
      <c r="S107" s="212"/>
      <c r="T107" s="214">
        <f>SUM(T108:T133)</f>
        <v>0</v>
      </c>
      <c r="AR107" s="215" t="s">
        <v>82</v>
      </c>
      <c r="AT107" s="216" t="s">
        <v>73</v>
      </c>
      <c r="AU107" s="216" t="s">
        <v>82</v>
      </c>
      <c r="AY107" s="215" t="s">
        <v>188</v>
      </c>
      <c r="BK107" s="217">
        <f>SUM(BK108:BK133)</f>
        <v>0</v>
      </c>
    </row>
    <row r="108" s="1" customFormat="1" ht="38.25" customHeight="1">
      <c r="B108" s="45"/>
      <c r="C108" s="220" t="s">
        <v>109</v>
      </c>
      <c r="D108" s="220" t="s">
        <v>190</v>
      </c>
      <c r="E108" s="221" t="s">
        <v>225</v>
      </c>
      <c r="F108" s="222" t="s">
        <v>226</v>
      </c>
      <c r="G108" s="223" t="s">
        <v>193</v>
      </c>
      <c r="H108" s="224">
        <v>77</v>
      </c>
      <c r="I108" s="225"/>
      <c r="J108" s="226">
        <f>ROUND(I108*H108,2)</f>
        <v>0</v>
      </c>
      <c r="K108" s="222" t="s">
        <v>194</v>
      </c>
      <c r="L108" s="71"/>
      <c r="M108" s="227" t="s">
        <v>21</v>
      </c>
      <c r="N108" s="228" t="s">
        <v>45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195</v>
      </c>
      <c r="AT108" s="23" t="s">
        <v>190</v>
      </c>
      <c r="AU108" s="23" t="s">
        <v>84</v>
      </c>
      <c r="AY108" s="23" t="s">
        <v>188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82</v>
      </c>
      <c r="BK108" s="231">
        <f>ROUND(I108*H108,2)</f>
        <v>0</v>
      </c>
      <c r="BL108" s="23" t="s">
        <v>195</v>
      </c>
      <c r="BM108" s="23" t="s">
        <v>427</v>
      </c>
    </row>
    <row r="109" s="11" customFormat="1">
      <c r="B109" s="232"/>
      <c r="C109" s="233"/>
      <c r="D109" s="234" t="s">
        <v>197</v>
      </c>
      <c r="E109" s="235" t="s">
        <v>21</v>
      </c>
      <c r="F109" s="236" t="s">
        <v>428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197</v>
      </c>
      <c r="AU109" s="242" t="s">
        <v>84</v>
      </c>
      <c r="AV109" s="11" t="s">
        <v>82</v>
      </c>
      <c r="AW109" s="11" t="s">
        <v>37</v>
      </c>
      <c r="AX109" s="11" t="s">
        <v>74</v>
      </c>
      <c r="AY109" s="242" t="s">
        <v>188</v>
      </c>
    </row>
    <row r="110" s="12" customFormat="1">
      <c r="B110" s="243"/>
      <c r="C110" s="244"/>
      <c r="D110" s="234" t="s">
        <v>197</v>
      </c>
      <c r="E110" s="245" t="s">
        <v>21</v>
      </c>
      <c r="F110" s="246" t="s">
        <v>429</v>
      </c>
      <c r="G110" s="244"/>
      <c r="H110" s="247">
        <v>77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197</v>
      </c>
      <c r="AU110" s="253" t="s">
        <v>84</v>
      </c>
      <c r="AV110" s="12" t="s">
        <v>84</v>
      </c>
      <c r="AW110" s="12" t="s">
        <v>37</v>
      </c>
      <c r="AX110" s="12" t="s">
        <v>82</v>
      </c>
      <c r="AY110" s="253" t="s">
        <v>188</v>
      </c>
    </row>
    <row r="111" s="1" customFormat="1" ht="25.5" customHeight="1">
      <c r="B111" s="45"/>
      <c r="C111" s="220" t="s">
        <v>112</v>
      </c>
      <c r="D111" s="220" t="s">
        <v>190</v>
      </c>
      <c r="E111" s="221" t="s">
        <v>230</v>
      </c>
      <c r="F111" s="222" t="s">
        <v>231</v>
      </c>
      <c r="G111" s="223" t="s">
        <v>193</v>
      </c>
      <c r="H111" s="224">
        <v>82.099999999999994</v>
      </c>
      <c r="I111" s="225"/>
      <c r="J111" s="226">
        <f>ROUND(I111*H111,2)</f>
        <v>0</v>
      </c>
      <c r="K111" s="222" t="s">
        <v>194</v>
      </c>
      <c r="L111" s="71"/>
      <c r="M111" s="227" t="s">
        <v>21</v>
      </c>
      <c r="N111" s="228" t="s">
        <v>45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195</v>
      </c>
      <c r="AT111" s="23" t="s">
        <v>190</v>
      </c>
      <c r="AU111" s="23" t="s">
        <v>84</v>
      </c>
      <c r="AY111" s="23" t="s">
        <v>188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82</v>
      </c>
      <c r="BK111" s="231">
        <f>ROUND(I111*H111,2)</f>
        <v>0</v>
      </c>
      <c r="BL111" s="23" t="s">
        <v>195</v>
      </c>
      <c r="BM111" s="23" t="s">
        <v>430</v>
      </c>
    </row>
    <row r="112" s="11" customFormat="1">
      <c r="B112" s="232"/>
      <c r="C112" s="233"/>
      <c r="D112" s="234" t="s">
        <v>197</v>
      </c>
      <c r="E112" s="235" t="s">
        <v>21</v>
      </c>
      <c r="F112" s="236" t="s">
        <v>431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197</v>
      </c>
      <c r="AU112" s="242" t="s">
        <v>84</v>
      </c>
      <c r="AV112" s="11" t="s">
        <v>82</v>
      </c>
      <c r="AW112" s="11" t="s">
        <v>37</v>
      </c>
      <c r="AX112" s="11" t="s">
        <v>74</v>
      </c>
      <c r="AY112" s="242" t="s">
        <v>188</v>
      </c>
    </row>
    <row r="113" s="12" customFormat="1">
      <c r="B113" s="243"/>
      <c r="C113" s="244"/>
      <c r="D113" s="234" t="s">
        <v>197</v>
      </c>
      <c r="E113" s="245" t="s">
        <v>21</v>
      </c>
      <c r="F113" s="246" t="s">
        <v>432</v>
      </c>
      <c r="G113" s="244"/>
      <c r="H113" s="247">
        <v>82.099999999999994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197</v>
      </c>
      <c r="AU113" s="253" t="s">
        <v>84</v>
      </c>
      <c r="AV113" s="12" t="s">
        <v>84</v>
      </c>
      <c r="AW113" s="12" t="s">
        <v>37</v>
      </c>
      <c r="AX113" s="12" t="s">
        <v>82</v>
      </c>
      <c r="AY113" s="253" t="s">
        <v>188</v>
      </c>
    </row>
    <row r="114" s="1" customFormat="1" ht="16.5" customHeight="1">
      <c r="B114" s="45"/>
      <c r="C114" s="254" t="s">
        <v>115</v>
      </c>
      <c r="D114" s="254" t="s">
        <v>251</v>
      </c>
      <c r="E114" s="255" t="s">
        <v>433</v>
      </c>
      <c r="F114" s="256" t="s">
        <v>434</v>
      </c>
      <c r="G114" s="257" t="s">
        <v>193</v>
      </c>
      <c r="H114" s="258">
        <v>97.560000000000002</v>
      </c>
      <c r="I114" s="259"/>
      <c r="J114" s="260">
        <f>ROUND(I114*H114,2)</f>
        <v>0</v>
      </c>
      <c r="K114" s="256" t="s">
        <v>194</v>
      </c>
      <c r="L114" s="261"/>
      <c r="M114" s="262" t="s">
        <v>21</v>
      </c>
      <c r="N114" s="263" t="s">
        <v>45</v>
      </c>
      <c r="O114" s="46"/>
      <c r="P114" s="229">
        <f>O114*H114</f>
        <v>0</v>
      </c>
      <c r="Q114" s="229">
        <v>0.00029999999999999997</v>
      </c>
      <c r="R114" s="229">
        <f>Q114*H114</f>
        <v>0.029267999999999999</v>
      </c>
      <c r="S114" s="229">
        <v>0</v>
      </c>
      <c r="T114" s="230">
        <f>S114*H114</f>
        <v>0</v>
      </c>
      <c r="AR114" s="23" t="s">
        <v>229</v>
      </c>
      <c r="AT114" s="23" t="s">
        <v>251</v>
      </c>
      <c r="AU114" s="23" t="s">
        <v>84</v>
      </c>
      <c r="AY114" s="23" t="s">
        <v>188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82</v>
      </c>
      <c r="BK114" s="231">
        <f>ROUND(I114*H114,2)</f>
        <v>0</v>
      </c>
      <c r="BL114" s="23" t="s">
        <v>195</v>
      </c>
      <c r="BM114" s="23" t="s">
        <v>435</v>
      </c>
    </row>
    <row r="115" s="12" customFormat="1">
      <c r="B115" s="243"/>
      <c r="C115" s="244"/>
      <c r="D115" s="234" t="s">
        <v>197</v>
      </c>
      <c r="E115" s="245" t="s">
        <v>21</v>
      </c>
      <c r="F115" s="246" t="s">
        <v>436</v>
      </c>
      <c r="G115" s="244"/>
      <c r="H115" s="247">
        <v>97.560000000000002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197</v>
      </c>
      <c r="AU115" s="253" t="s">
        <v>84</v>
      </c>
      <c r="AV115" s="12" t="s">
        <v>84</v>
      </c>
      <c r="AW115" s="12" t="s">
        <v>37</v>
      </c>
      <c r="AX115" s="12" t="s">
        <v>82</v>
      </c>
      <c r="AY115" s="253" t="s">
        <v>188</v>
      </c>
    </row>
    <row r="116" s="1" customFormat="1" ht="16.5" customHeight="1">
      <c r="B116" s="45"/>
      <c r="C116" s="254" t="s">
        <v>118</v>
      </c>
      <c r="D116" s="254" t="s">
        <v>251</v>
      </c>
      <c r="E116" s="255" t="s">
        <v>437</v>
      </c>
      <c r="F116" s="256" t="s">
        <v>318</v>
      </c>
      <c r="G116" s="257" t="s">
        <v>243</v>
      </c>
      <c r="H116" s="258">
        <v>388</v>
      </c>
      <c r="I116" s="259"/>
      <c r="J116" s="260">
        <f>ROUND(I116*H116,2)</f>
        <v>0</v>
      </c>
      <c r="K116" s="256" t="s">
        <v>237</v>
      </c>
      <c r="L116" s="261"/>
      <c r="M116" s="262" t="s">
        <v>21</v>
      </c>
      <c r="N116" s="263" t="s">
        <v>45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229</v>
      </c>
      <c r="AT116" s="23" t="s">
        <v>251</v>
      </c>
      <c r="AU116" s="23" t="s">
        <v>84</v>
      </c>
      <c r="AY116" s="23" t="s">
        <v>188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82</v>
      </c>
      <c r="BK116" s="231">
        <f>ROUND(I116*H116,2)</f>
        <v>0</v>
      </c>
      <c r="BL116" s="23" t="s">
        <v>195</v>
      </c>
      <c r="BM116" s="23" t="s">
        <v>438</v>
      </c>
    </row>
    <row r="117" s="12" customFormat="1">
      <c r="B117" s="243"/>
      <c r="C117" s="244"/>
      <c r="D117" s="234" t="s">
        <v>197</v>
      </c>
      <c r="E117" s="245" t="s">
        <v>21</v>
      </c>
      <c r="F117" s="246" t="s">
        <v>439</v>
      </c>
      <c r="G117" s="244"/>
      <c r="H117" s="247">
        <v>388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197</v>
      </c>
      <c r="AU117" s="253" t="s">
        <v>84</v>
      </c>
      <c r="AV117" s="12" t="s">
        <v>84</v>
      </c>
      <c r="AW117" s="12" t="s">
        <v>37</v>
      </c>
      <c r="AX117" s="12" t="s">
        <v>82</v>
      </c>
      <c r="AY117" s="253" t="s">
        <v>188</v>
      </c>
    </row>
    <row r="118" s="1" customFormat="1" ht="16.5" customHeight="1">
      <c r="B118" s="45"/>
      <c r="C118" s="220" t="s">
        <v>121</v>
      </c>
      <c r="D118" s="220" t="s">
        <v>190</v>
      </c>
      <c r="E118" s="221" t="s">
        <v>281</v>
      </c>
      <c r="F118" s="222" t="s">
        <v>440</v>
      </c>
      <c r="G118" s="223" t="s">
        <v>193</v>
      </c>
      <c r="H118" s="224">
        <v>77</v>
      </c>
      <c r="I118" s="225"/>
      <c r="J118" s="226">
        <f>ROUND(I118*H118,2)</f>
        <v>0</v>
      </c>
      <c r="K118" s="222" t="s">
        <v>194</v>
      </c>
      <c r="L118" s="71"/>
      <c r="M118" s="227" t="s">
        <v>21</v>
      </c>
      <c r="N118" s="228" t="s">
        <v>45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195</v>
      </c>
      <c r="AT118" s="23" t="s">
        <v>190</v>
      </c>
      <c r="AU118" s="23" t="s">
        <v>84</v>
      </c>
      <c r="AY118" s="23" t="s">
        <v>188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82</v>
      </c>
      <c r="BK118" s="231">
        <f>ROUND(I118*H118,2)</f>
        <v>0</v>
      </c>
      <c r="BL118" s="23" t="s">
        <v>195</v>
      </c>
      <c r="BM118" s="23" t="s">
        <v>441</v>
      </c>
    </row>
    <row r="119" s="12" customFormat="1">
      <c r="B119" s="243"/>
      <c r="C119" s="244"/>
      <c r="D119" s="234" t="s">
        <v>197</v>
      </c>
      <c r="E119" s="245" t="s">
        <v>21</v>
      </c>
      <c r="F119" s="246" t="s">
        <v>429</v>
      </c>
      <c r="G119" s="244"/>
      <c r="H119" s="247">
        <v>77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197</v>
      </c>
      <c r="AU119" s="253" t="s">
        <v>84</v>
      </c>
      <c r="AV119" s="12" t="s">
        <v>84</v>
      </c>
      <c r="AW119" s="12" t="s">
        <v>37</v>
      </c>
      <c r="AX119" s="12" t="s">
        <v>82</v>
      </c>
      <c r="AY119" s="253" t="s">
        <v>188</v>
      </c>
    </row>
    <row r="120" s="1" customFormat="1" ht="16.5" customHeight="1">
      <c r="B120" s="45"/>
      <c r="C120" s="254" t="s">
        <v>10</v>
      </c>
      <c r="D120" s="254" t="s">
        <v>251</v>
      </c>
      <c r="E120" s="255" t="s">
        <v>442</v>
      </c>
      <c r="F120" s="256" t="s">
        <v>443</v>
      </c>
      <c r="G120" s="257" t="s">
        <v>288</v>
      </c>
      <c r="H120" s="258">
        <v>16.632000000000001</v>
      </c>
      <c r="I120" s="259"/>
      <c r="J120" s="260">
        <f>ROUND(I120*H120,2)</f>
        <v>0</v>
      </c>
      <c r="K120" s="256" t="s">
        <v>237</v>
      </c>
      <c r="L120" s="261"/>
      <c r="M120" s="262" t="s">
        <v>21</v>
      </c>
      <c r="N120" s="263" t="s">
        <v>45</v>
      </c>
      <c r="O120" s="46"/>
      <c r="P120" s="229">
        <f>O120*H120</f>
        <v>0</v>
      </c>
      <c r="Q120" s="229">
        <v>1</v>
      </c>
      <c r="R120" s="229">
        <f>Q120*H120</f>
        <v>16.632000000000001</v>
      </c>
      <c r="S120" s="229">
        <v>0</v>
      </c>
      <c r="T120" s="230">
        <f>S120*H120</f>
        <v>0</v>
      </c>
      <c r="AR120" s="23" t="s">
        <v>229</v>
      </c>
      <c r="AT120" s="23" t="s">
        <v>251</v>
      </c>
      <c r="AU120" s="23" t="s">
        <v>84</v>
      </c>
      <c r="AY120" s="23" t="s">
        <v>188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82</v>
      </c>
      <c r="BK120" s="231">
        <f>ROUND(I120*H120,2)</f>
        <v>0</v>
      </c>
      <c r="BL120" s="23" t="s">
        <v>195</v>
      </c>
      <c r="BM120" s="23" t="s">
        <v>444</v>
      </c>
    </row>
    <row r="121" s="12" customFormat="1">
      <c r="B121" s="243"/>
      <c r="C121" s="244"/>
      <c r="D121" s="234" t="s">
        <v>197</v>
      </c>
      <c r="E121" s="245" t="s">
        <v>21</v>
      </c>
      <c r="F121" s="246" t="s">
        <v>445</v>
      </c>
      <c r="G121" s="244"/>
      <c r="H121" s="247">
        <v>16.632000000000001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197</v>
      </c>
      <c r="AU121" s="253" t="s">
        <v>84</v>
      </c>
      <c r="AV121" s="12" t="s">
        <v>84</v>
      </c>
      <c r="AW121" s="12" t="s">
        <v>37</v>
      </c>
      <c r="AX121" s="12" t="s">
        <v>82</v>
      </c>
      <c r="AY121" s="253" t="s">
        <v>188</v>
      </c>
    </row>
    <row r="122" s="1" customFormat="1" ht="38.25" customHeight="1">
      <c r="B122" s="45"/>
      <c r="C122" s="220" t="s">
        <v>126</v>
      </c>
      <c r="D122" s="220" t="s">
        <v>190</v>
      </c>
      <c r="E122" s="221" t="s">
        <v>446</v>
      </c>
      <c r="F122" s="222" t="s">
        <v>226</v>
      </c>
      <c r="G122" s="223" t="s">
        <v>193</v>
      </c>
      <c r="H122" s="224">
        <v>167.5</v>
      </c>
      <c r="I122" s="225"/>
      <c r="J122" s="226">
        <f>ROUND(I122*H122,2)</f>
        <v>0</v>
      </c>
      <c r="K122" s="222" t="s">
        <v>194</v>
      </c>
      <c r="L122" s="71"/>
      <c r="M122" s="227" t="s">
        <v>21</v>
      </c>
      <c r="N122" s="228" t="s">
        <v>45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195</v>
      </c>
      <c r="AT122" s="23" t="s">
        <v>190</v>
      </c>
      <c r="AU122" s="23" t="s">
        <v>84</v>
      </c>
      <c r="AY122" s="23" t="s">
        <v>188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82</v>
      </c>
      <c r="BK122" s="231">
        <f>ROUND(I122*H122,2)</f>
        <v>0</v>
      </c>
      <c r="BL122" s="23" t="s">
        <v>195</v>
      </c>
      <c r="BM122" s="23" t="s">
        <v>447</v>
      </c>
    </row>
    <row r="123" s="11" customFormat="1">
      <c r="B123" s="232"/>
      <c r="C123" s="233"/>
      <c r="D123" s="234" t="s">
        <v>197</v>
      </c>
      <c r="E123" s="235" t="s">
        <v>21</v>
      </c>
      <c r="F123" s="236" t="s">
        <v>448</v>
      </c>
      <c r="G123" s="233"/>
      <c r="H123" s="235" t="s">
        <v>21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197</v>
      </c>
      <c r="AU123" s="242" t="s">
        <v>84</v>
      </c>
      <c r="AV123" s="11" t="s">
        <v>82</v>
      </c>
      <c r="AW123" s="11" t="s">
        <v>37</v>
      </c>
      <c r="AX123" s="11" t="s">
        <v>74</v>
      </c>
      <c r="AY123" s="242" t="s">
        <v>188</v>
      </c>
    </row>
    <row r="124" s="12" customFormat="1">
      <c r="B124" s="243"/>
      <c r="C124" s="244"/>
      <c r="D124" s="234" t="s">
        <v>197</v>
      </c>
      <c r="E124" s="245" t="s">
        <v>21</v>
      </c>
      <c r="F124" s="246" t="s">
        <v>449</v>
      </c>
      <c r="G124" s="244"/>
      <c r="H124" s="247">
        <v>167.5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197</v>
      </c>
      <c r="AU124" s="253" t="s">
        <v>84</v>
      </c>
      <c r="AV124" s="12" t="s">
        <v>84</v>
      </c>
      <c r="AW124" s="12" t="s">
        <v>37</v>
      </c>
      <c r="AX124" s="12" t="s">
        <v>82</v>
      </c>
      <c r="AY124" s="253" t="s">
        <v>188</v>
      </c>
    </row>
    <row r="125" s="1" customFormat="1" ht="16.5" customHeight="1">
      <c r="B125" s="45"/>
      <c r="C125" s="220" t="s">
        <v>138</v>
      </c>
      <c r="D125" s="220" t="s">
        <v>190</v>
      </c>
      <c r="E125" s="221" t="s">
        <v>257</v>
      </c>
      <c r="F125" s="222" t="s">
        <v>258</v>
      </c>
      <c r="G125" s="223" t="s">
        <v>259</v>
      </c>
      <c r="H125" s="224">
        <v>1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28" t="s">
        <v>45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195</v>
      </c>
      <c r="AT125" s="23" t="s">
        <v>190</v>
      </c>
      <c r="AU125" s="23" t="s">
        <v>84</v>
      </c>
      <c r="AY125" s="23" t="s">
        <v>188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82</v>
      </c>
      <c r="BK125" s="231">
        <f>ROUND(I125*H125,2)</f>
        <v>0</v>
      </c>
      <c r="BL125" s="23" t="s">
        <v>195</v>
      </c>
      <c r="BM125" s="23" t="s">
        <v>450</v>
      </c>
    </row>
    <row r="126" s="11" customFormat="1">
      <c r="B126" s="232"/>
      <c r="C126" s="233"/>
      <c r="D126" s="234" t="s">
        <v>197</v>
      </c>
      <c r="E126" s="235" t="s">
        <v>21</v>
      </c>
      <c r="F126" s="236" t="s">
        <v>451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197</v>
      </c>
      <c r="AU126" s="242" t="s">
        <v>84</v>
      </c>
      <c r="AV126" s="11" t="s">
        <v>82</v>
      </c>
      <c r="AW126" s="11" t="s">
        <v>37</v>
      </c>
      <c r="AX126" s="11" t="s">
        <v>74</v>
      </c>
      <c r="AY126" s="242" t="s">
        <v>188</v>
      </c>
    </row>
    <row r="127" s="11" customFormat="1">
      <c r="B127" s="232"/>
      <c r="C127" s="233"/>
      <c r="D127" s="234" t="s">
        <v>197</v>
      </c>
      <c r="E127" s="235" t="s">
        <v>21</v>
      </c>
      <c r="F127" s="236" t="s">
        <v>452</v>
      </c>
      <c r="G127" s="233"/>
      <c r="H127" s="235" t="s">
        <v>21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197</v>
      </c>
      <c r="AU127" s="242" t="s">
        <v>84</v>
      </c>
      <c r="AV127" s="11" t="s">
        <v>82</v>
      </c>
      <c r="AW127" s="11" t="s">
        <v>37</v>
      </c>
      <c r="AX127" s="11" t="s">
        <v>74</v>
      </c>
      <c r="AY127" s="242" t="s">
        <v>188</v>
      </c>
    </row>
    <row r="128" s="11" customFormat="1">
      <c r="B128" s="232"/>
      <c r="C128" s="233"/>
      <c r="D128" s="234" t="s">
        <v>197</v>
      </c>
      <c r="E128" s="235" t="s">
        <v>21</v>
      </c>
      <c r="F128" s="236" t="s">
        <v>453</v>
      </c>
      <c r="G128" s="233"/>
      <c r="H128" s="235" t="s">
        <v>21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197</v>
      </c>
      <c r="AU128" s="242" t="s">
        <v>84</v>
      </c>
      <c r="AV128" s="11" t="s">
        <v>82</v>
      </c>
      <c r="AW128" s="11" t="s">
        <v>37</v>
      </c>
      <c r="AX128" s="11" t="s">
        <v>74</v>
      </c>
      <c r="AY128" s="242" t="s">
        <v>188</v>
      </c>
    </row>
    <row r="129" s="12" customFormat="1">
      <c r="B129" s="243"/>
      <c r="C129" s="244"/>
      <c r="D129" s="234" t="s">
        <v>197</v>
      </c>
      <c r="E129" s="245" t="s">
        <v>21</v>
      </c>
      <c r="F129" s="246" t="s">
        <v>82</v>
      </c>
      <c r="G129" s="244"/>
      <c r="H129" s="247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197</v>
      </c>
      <c r="AU129" s="253" t="s">
        <v>84</v>
      </c>
      <c r="AV129" s="12" t="s">
        <v>84</v>
      </c>
      <c r="AW129" s="12" t="s">
        <v>37</v>
      </c>
      <c r="AX129" s="12" t="s">
        <v>82</v>
      </c>
      <c r="AY129" s="253" t="s">
        <v>188</v>
      </c>
    </row>
    <row r="130" s="1" customFormat="1" ht="25.5" customHeight="1">
      <c r="B130" s="45"/>
      <c r="C130" s="220" t="s">
        <v>129</v>
      </c>
      <c r="D130" s="220" t="s">
        <v>190</v>
      </c>
      <c r="E130" s="221" t="s">
        <v>333</v>
      </c>
      <c r="F130" s="222" t="s">
        <v>334</v>
      </c>
      <c r="G130" s="223" t="s">
        <v>193</v>
      </c>
      <c r="H130" s="224">
        <v>167.5</v>
      </c>
      <c r="I130" s="225"/>
      <c r="J130" s="226">
        <f>ROUND(I130*H130,2)</f>
        <v>0</v>
      </c>
      <c r="K130" s="222" t="s">
        <v>194</v>
      </c>
      <c r="L130" s="71"/>
      <c r="M130" s="227" t="s">
        <v>21</v>
      </c>
      <c r="N130" s="228" t="s">
        <v>45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195</v>
      </c>
      <c r="AT130" s="23" t="s">
        <v>190</v>
      </c>
      <c r="AU130" s="23" t="s">
        <v>84</v>
      </c>
      <c r="AY130" s="23" t="s">
        <v>188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82</v>
      </c>
      <c r="BK130" s="231">
        <f>ROUND(I130*H130,2)</f>
        <v>0</v>
      </c>
      <c r="BL130" s="23" t="s">
        <v>195</v>
      </c>
      <c r="BM130" s="23" t="s">
        <v>454</v>
      </c>
    </row>
    <row r="131" s="12" customFormat="1">
      <c r="B131" s="243"/>
      <c r="C131" s="244"/>
      <c r="D131" s="234" t="s">
        <v>197</v>
      </c>
      <c r="E131" s="245" t="s">
        <v>21</v>
      </c>
      <c r="F131" s="246" t="s">
        <v>449</v>
      </c>
      <c r="G131" s="244"/>
      <c r="H131" s="247">
        <v>167.5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197</v>
      </c>
      <c r="AU131" s="253" t="s">
        <v>84</v>
      </c>
      <c r="AV131" s="12" t="s">
        <v>84</v>
      </c>
      <c r="AW131" s="12" t="s">
        <v>37</v>
      </c>
      <c r="AX131" s="12" t="s">
        <v>82</v>
      </c>
      <c r="AY131" s="253" t="s">
        <v>188</v>
      </c>
    </row>
    <row r="132" s="1" customFormat="1" ht="16.5" customHeight="1">
      <c r="B132" s="45"/>
      <c r="C132" s="254" t="s">
        <v>132</v>
      </c>
      <c r="D132" s="254" t="s">
        <v>251</v>
      </c>
      <c r="E132" s="255" t="s">
        <v>336</v>
      </c>
      <c r="F132" s="256" t="s">
        <v>337</v>
      </c>
      <c r="G132" s="257" t="s">
        <v>338</v>
      </c>
      <c r="H132" s="258">
        <v>5.0250000000000004</v>
      </c>
      <c r="I132" s="259"/>
      <c r="J132" s="260">
        <f>ROUND(I132*H132,2)</f>
        <v>0</v>
      </c>
      <c r="K132" s="256" t="s">
        <v>194</v>
      </c>
      <c r="L132" s="261"/>
      <c r="M132" s="262" t="s">
        <v>21</v>
      </c>
      <c r="N132" s="263" t="s">
        <v>45</v>
      </c>
      <c r="O132" s="46"/>
      <c r="P132" s="229">
        <f>O132*H132</f>
        <v>0</v>
      </c>
      <c r="Q132" s="229">
        <v>0.001</v>
      </c>
      <c r="R132" s="229">
        <f>Q132*H132</f>
        <v>0.0050250000000000008</v>
      </c>
      <c r="S132" s="229">
        <v>0</v>
      </c>
      <c r="T132" s="230">
        <f>S132*H132</f>
        <v>0</v>
      </c>
      <c r="AR132" s="23" t="s">
        <v>229</v>
      </c>
      <c r="AT132" s="23" t="s">
        <v>251</v>
      </c>
      <c r="AU132" s="23" t="s">
        <v>84</v>
      </c>
      <c r="AY132" s="23" t="s">
        <v>188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82</v>
      </c>
      <c r="BK132" s="231">
        <f>ROUND(I132*H132,2)</f>
        <v>0</v>
      </c>
      <c r="BL132" s="23" t="s">
        <v>195</v>
      </c>
      <c r="BM132" s="23" t="s">
        <v>455</v>
      </c>
    </row>
    <row r="133" s="12" customFormat="1">
      <c r="B133" s="243"/>
      <c r="C133" s="244"/>
      <c r="D133" s="234" t="s">
        <v>197</v>
      </c>
      <c r="E133" s="245" t="s">
        <v>21</v>
      </c>
      <c r="F133" s="246" t="s">
        <v>456</v>
      </c>
      <c r="G133" s="244"/>
      <c r="H133" s="247">
        <v>5.0250000000000004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197</v>
      </c>
      <c r="AU133" s="253" t="s">
        <v>84</v>
      </c>
      <c r="AV133" s="12" t="s">
        <v>84</v>
      </c>
      <c r="AW133" s="12" t="s">
        <v>37</v>
      </c>
      <c r="AX133" s="12" t="s">
        <v>82</v>
      </c>
      <c r="AY133" s="253" t="s">
        <v>188</v>
      </c>
    </row>
    <row r="134" s="10" customFormat="1" ht="29.88" customHeight="1">
      <c r="B134" s="204"/>
      <c r="C134" s="205"/>
      <c r="D134" s="206" t="s">
        <v>73</v>
      </c>
      <c r="E134" s="218" t="s">
        <v>296</v>
      </c>
      <c r="F134" s="218" t="s">
        <v>297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SUM(P135:P137)</f>
        <v>0</v>
      </c>
      <c r="Q134" s="212"/>
      <c r="R134" s="213">
        <f>SUM(R135:R137)</f>
        <v>0</v>
      </c>
      <c r="S134" s="212"/>
      <c r="T134" s="214">
        <f>SUM(T135:T137)</f>
        <v>0</v>
      </c>
      <c r="AR134" s="215" t="s">
        <v>82</v>
      </c>
      <c r="AT134" s="216" t="s">
        <v>73</v>
      </c>
      <c r="AU134" s="216" t="s">
        <v>82</v>
      </c>
      <c r="AY134" s="215" t="s">
        <v>188</v>
      </c>
      <c r="BK134" s="217">
        <f>SUM(BK135:BK137)</f>
        <v>0</v>
      </c>
    </row>
    <row r="135" s="1" customFormat="1" ht="25.5" customHeight="1">
      <c r="B135" s="45"/>
      <c r="C135" s="220" t="s">
        <v>135</v>
      </c>
      <c r="D135" s="220" t="s">
        <v>190</v>
      </c>
      <c r="E135" s="221" t="s">
        <v>298</v>
      </c>
      <c r="F135" s="222" t="s">
        <v>299</v>
      </c>
      <c r="G135" s="223" t="s">
        <v>288</v>
      </c>
      <c r="H135" s="224">
        <v>16.632000000000001</v>
      </c>
      <c r="I135" s="225"/>
      <c r="J135" s="226">
        <f>ROUND(I135*H135,2)</f>
        <v>0</v>
      </c>
      <c r="K135" s="222" t="s">
        <v>194</v>
      </c>
      <c r="L135" s="71"/>
      <c r="M135" s="227" t="s">
        <v>21</v>
      </c>
      <c r="N135" s="228" t="s">
        <v>45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195</v>
      </c>
      <c r="AT135" s="23" t="s">
        <v>190</v>
      </c>
      <c r="AU135" s="23" t="s">
        <v>84</v>
      </c>
      <c r="AY135" s="23" t="s">
        <v>188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82</v>
      </c>
      <c r="BK135" s="231">
        <f>ROUND(I135*H135,2)</f>
        <v>0</v>
      </c>
      <c r="BL135" s="23" t="s">
        <v>195</v>
      </c>
      <c r="BM135" s="23" t="s">
        <v>457</v>
      </c>
    </row>
    <row r="136" s="11" customFormat="1">
      <c r="B136" s="232"/>
      <c r="C136" s="233"/>
      <c r="D136" s="234" t="s">
        <v>197</v>
      </c>
      <c r="E136" s="235" t="s">
        <v>21</v>
      </c>
      <c r="F136" s="236" t="s">
        <v>458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197</v>
      </c>
      <c r="AU136" s="242" t="s">
        <v>84</v>
      </c>
      <c r="AV136" s="11" t="s">
        <v>82</v>
      </c>
      <c r="AW136" s="11" t="s">
        <v>37</v>
      </c>
      <c r="AX136" s="11" t="s">
        <v>74</v>
      </c>
      <c r="AY136" s="242" t="s">
        <v>188</v>
      </c>
    </row>
    <row r="137" s="12" customFormat="1">
      <c r="B137" s="243"/>
      <c r="C137" s="244"/>
      <c r="D137" s="234" t="s">
        <v>197</v>
      </c>
      <c r="E137" s="245" t="s">
        <v>21</v>
      </c>
      <c r="F137" s="246" t="s">
        <v>459</v>
      </c>
      <c r="G137" s="244"/>
      <c r="H137" s="247">
        <v>16.632000000000001</v>
      </c>
      <c r="I137" s="248"/>
      <c r="J137" s="244"/>
      <c r="K137" s="244"/>
      <c r="L137" s="249"/>
      <c r="M137" s="264"/>
      <c r="N137" s="265"/>
      <c r="O137" s="265"/>
      <c r="P137" s="265"/>
      <c r="Q137" s="265"/>
      <c r="R137" s="265"/>
      <c r="S137" s="265"/>
      <c r="T137" s="266"/>
      <c r="AT137" s="253" t="s">
        <v>197</v>
      </c>
      <c r="AU137" s="253" t="s">
        <v>84</v>
      </c>
      <c r="AV137" s="12" t="s">
        <v>84</v>
      </c>
      <c r="AW137" s="12" t="s">
        <v>37</v>
      </c>
      <c r="AX137" s="12" t="s">
        <v>82</v>
      </c>
      <c r="AY137" s="253" t="s">
        <v>188</v>
      </c>
    </row>
    <row r="138" s="1" customFormat="1" ht="6.96" customHeight="1">
      <c r="B138" s="66"/>
      <c r="C138" s="67"/>
      <c r="D138" s="67"/>
      <c r="E138" s="67"/>
      <c r="F138" s="67"/>
      <c r="G138" s="67"/>
      <c r="H138" s="67"/>
      <c r="I138" s="165"/>
      <c r="J138" s="67"/>
      <c r="K138" s="67"/>
      <c r="L138" s="71"/>
    </row>
  </sheetData>
  <sheetProtection sheet="1" autoFilter="0" formatColumns="0" formatRows="0" objects="1" scenarios="1" spinCount="100000" saltValue="d7ojd0x3fQF4KAfaTQ1zzsvrK22vRwN5HWF22gNV7YzIarESB55jmvf/Hvjt7rpUYDaB0+cBmRsscQSgorgJhw==" hashValue="3FrJLKidW0rhycH+HpR5NJXwzrXKsJyTCQBj9Bpd1fGVz6Yms8uZd4q2ELvcnwU6Bero+NZXpYv+gHPopcQRLA==" algorithmName="SHA-512" password="CC35"/>
  <autoFilter ref="C79:K137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460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ROUND(SUM(BE79:BE94), 2)</f>
        <v>0</v>
      </c>
      <c r="G30" s="46"/>
      <c r="H30" s="46"/>
      <c r="I30" s="157">
        <v>0.20999999999999999</v>
      </c>
      <c r="J30" s="156">
        <f>ROUND(ROUND((SUM(BE79:BE94)),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ROUND(SUM(BF79:BF94), 2)</f>
        <v>0</v>
      </c>
      <c r="G31" s="46"/>
      <c r="H31" s="46"/>
      <c r="I31" s="157">
        <v>0.14999999999999999</v>
      </c>
      <c r="J31" s="156">
        <f>ROUND(ROUND((SUM(BF79:BF94)),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ROUND(SUM(BG79:BG94),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ROUND(SUM(BH79:BH94),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ROUND(SUM(BI79:BI94),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07 - Kreslící tabule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169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8" customFormat="1" ht="19.92" customHeight="1">
      <c r="B59" s="183"/>
      <c r="C59" s="184"/>
      <c r="D59" s="185" t="s">
        <v>170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172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Rekonstrukce zahrady mateřské školky, Tarnavova 18, Ostrava-Zábřeh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161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07 - Kreslící tabule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Ul. Tarnavova 3020/18 Ostrava-Zábřeh</v>
      </c>
      <c r="G73" s="73"/>
      <c r="H73" s="73"/>
      <c r="I73" s="193" t="s">
        <v>25</v>
      </c>
      <c r="J73" s="84" t="str">
        <f>IF(J12="","",J12)</f>
        <v>1. 12. 2018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MŠ Ostrava Zábřeh, za školou 1, přízp. organizace </v>
      </c>
      <c r="G75" s="73"/>
      <c r="H75" s="73"/>
      <c r="I75" s="193" t="s">
        <v>34</v>
      </c>
      <c r="J75" s="192" t="str">
        <f>E21</f>
        <v>Ing. Dagmar Rudolfová, Ing. Miroslava Najman</v>
      </c>
      <c r="K75" s="73"/>
      <c r="L75" s="71"/>
    </row>
    <row r="76" s="1" customFormat="1" ht="14.4" customHeight="1">
      <c r="B76" s="45"/>
      <c r="C76" s="75" t="s">
        <v>32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173</v>
      </c>
      <c r="D78" s="196" t="s">
        <v>59</v>
      </c>
      <c r="E78" s="196" t="s">
        <v>55</v>
      </c>
      <c r="F78" s="196" t="s">
        <v>174</v>
      </c>
      <c r="G78" s="196" t="s">
        <v>175</v>
      </c>
      <c r="H78" s="196" t="s">
        <v>176</v>
      </c>
      <c r="I78" s="197" t="s">
        <v>177</v>
      </c>
      <c r="J78" s="196" t="s">
        <v>165</v>
      </c>
      <c r="K78" s="198" t="s">
        <v>178</v>
      </c>
      <c r="L78" s="199"/>
      <c r="M78" s="101" t="s">
        <v>179</v>
      </c>
      <c r="N78" s="102" t="s">
        <v>44</v>
      </c>
      <c r="O78" s="102" t="s">
        <v>180</v>
      </c>
      <c r="P78" s="102" t="s">
        <v>181</v>
      </c>
      <c r="Q78" s="102" t="s">
        <v>182</v>
      </c>
      <c r="R78" s="102" t="s">
        <v>183</v>
      </c>
      <c r="S78" s="102" t="s">
        <v>184</v>
      </c>
      <c r="T78" s="103" t="s">
        <v>185</v>
      </c>
    </row>
    <row r="79" s="1" customFormat="1" ht="29.28" customHeight="1">
      <c r="B79" s="45"/>
      <c r="C79" s="107" t="s">
        <v>166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3.0000000000000001E-05</v>
      </c>
      <c r="S79" s="105"/>
      <c r="T79" s="202">
        <f>T80</f>
        <v>0</v>
      </c>
      <c r="AT79" s="23" t="s">
        <v>73</v>
      </c>
      <c r="AU79" s="23" t="s">
        <v>167</v>
      </c>
      <c r="BK79" s="203">
        <f>BK80</f>
        <v>0</v>
      </c>
    </row>
    <row r="80" s="10" customFormat="1" ht="37.44001" customHeight="1">
      <c r="B80" s="204"/>
      <c r="C80" s="205"/>
      <c r="D80" s="206" t="s">
        <v>73</v>
      </c>
      <c r="E80" s="207" t="s">
        <v>186</v>
      </c>
      <c r="F80" s="207" t="s">
        <v>187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P81+P90</f>
        <v>0</v>
      </c>
      <c r="Q80" s="212"/>
      <c r="R80" s="213">
        <f>R81+R90</f>
        <v>3.0000000000000001E-05</v>
      </c>
      <c r="S80" s="212"/>
      <c r="T80" s="214">
        <f>T81+T90</f>
        <v>0</v>
      </c>
      <c r="AR80" s="215" t="s">
        <v>82</v>
      </c>
      <c r="AT80" s="216" t="s">
        <v>73</v>
      </c>
      <c r="AU80" s="216" t="s">
        <v>74</v>
      </c>
      <c r="AY80" s="215" t="s">
        <v>188</v>
      </c>
      <c r="BK80" s="217">
        <f>BK81+BK90</f>
        <v>0</v>
      </c>
    </row>
    <row r="81" s="10" customFormat="1" ht="19.92" customHeight="1">
      <c r="B81" s="204"/>
      <c r="C81" s="205"/>
      <c r="D81" s="206" t="s">
        <v>73</v>
      </c>
      <c r="E81" s="218" t="s">
        <v>82</v>
      </c>
      <c r="F81" s="218" t="s">
        <v>189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SUM(P82:P89)</f>
        <v>0</v>
      </c>
      <c r="Q81" s="212"/>
      <c r="R81" s="213">
        <f>SUM(R82:R89)</f>
        <v>3.0000000000000001E-05</v>
      </c>
      <c r="S81" s="212"/>
      <c r="T81" s="214">
        <f>SUM(T82:T89)</f>
        <v>0</v>
      </c>
      <c r="AR81" s="215" t="s">
        <v>82</v>
      </c>
      <c r="AT81" s="216" t="s">
        <v>73</v>
      </c>
      <c r="AU81" s="216" t="s">
        <v>82</v>
      </c>
      <c r="AY81" s="215" t="s">
        <v>188</v>
      </c>
      <c r="BK81" s="217">
        <f>SUM(BK82:BK89)</f>
        <v>0</v>
      </c>
    </row>
    <row r="82" s="1" customFormat="1" ht="38.25" customHeight="1">
      <c r="B82" s="45"/>
      <c r="C82" s="220" t="s">
        <v>82</v>
      </c>
      <c r="D82" s="220" t="s">
        <v>190</v>
      </c>
      <c r="E82" s="221" t="s">
        <v>225</v>
      </c>
      <c r="F82" s="222" t="s">
        <v>226</v>
      </c>
      <c r="G82" s="223" t="s">
        <v>193</v>
      </c>
      <c r="H82" s="224">
        <v>1</v>
      </c>
      <c r="I82" s="225"/>
      <c r="J82" s="226">
        <f>ROUND(I82*H82,2)</f>
        <v>0</v>
      </c>
      <c r="K82" s="222" t="s">
        <v>194</v>
      </c>
      <c r="L82" s="71"/>
      <c r="M82" s="227" t="s">
        <v>21</v>
      </c>
      <c r="N82" s="228" t="s">
        <v>45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195</v>
      </c>
      <c r="AT82" s="23" t="s">
        <v>190</v>
      </c>
      <c r="AU82" s="23" t="s">
        <v>84</v>
      </c>
      <c r="AY82" s="23" t="s">
        <v>188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82</v>
      </c>
      <c r="BK82" s="231">
        <f>ROUND(I82*H82,2)</f>
        <v>0</v>
      </c>
      <c r="BL82" s="23" t="s">
        <v>195</v>
      </c>
      <c r="BM82" s="23" t="s">
        <v>461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385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82</v>
      </c>
      <c r="G84" s="244"/>
      <c r="H84" s="247">
        <v>1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25.5" customHeight="1">
      <c r="B85" s="45"/>
      <c r="C85" s="220" t="s">
        <v>84</v>
      </c>
      <c r="D85" s="220" t="s">
        <v>190</v>
      </c>
      <c r="E85" s="221" t="s">
        <v>333</v>
      </c>
      <c r="F85" s="222" t="s">
        <v>334</v>
      </c>
      <c r="G85" s="223" t="s">
        <v>193</v>
      </c>
      <c r="H85" s="224">
        <v>1</v>
      </c>
      <c r="I85" s="225"/>
      <c r="J85" s="226">
        <f>ROUND(I85*H85,2)</f>
        <v>0</v>
      </c>
      <c r="K85" s="222" t="s">
        <v>194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195</v>
      </c>
      <c r="AT85" s="23" t="s">
        <v>190</v>
      </c>
      <c r="AU85" s="23" t="s">
        <v>84</v>
      </c>
      <c r="AY85" s="23" t="s">
        <v>188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82</v>
      </c>
      <c r="BK85" s="231">
        <f>ROUND(I85*H85,2)</f>
        <v>0</v>
      </c>
      <c r="BL85" s="23" t="s">
        <v>195</v>
      </c>
      <c r="BM85" s="23" t="s">
        <v>462</v>
      </c>
    </row>
    <row r="86" s="11" customFormat="1">
      <c r="B86" s="232"/>
      <c r="C86" s="233"/>
      <c r="D86" s="234" t="s">
        <v>197</v>
      </c>
      <c r="E86" s="235" t="s">
        <v>21</v>
      </c>
      <c r="F86" s="236" t="s">
        <v>387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197</v>
      </c>
      <c r="AU86" s="242" t="s">
        <v>84</v>
      </c>
      <c r="AV86" s="11" t="s">
        <v>82</v>
      </c>
      <c r="AW86" s="11" t="s">
        <v>37</v>
      </c>
      <c r="AX86" s="11" t="s">
        <v>74</v>
      </c>
      <c r="AY86" s="242" t="s">
        <v>188</v>
      </c>
    </row>
    <row r="87" s="12" customFormat="1">
      <c r="B87" s="243"/>
      <c r="C87" s="244"/>
      <c r="D87" s="234" t="s">
        <v>197</v>
      </c>
      <c r="E87" s="245" t="s">
        <v>21</v>
      </c>
      <c r="F87" s="246" t="s">
        <v>82</v>
      </c>
      <c r="G87" s="244"/>
      <c r="H87" s="247">
        <v>1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197</v>
      </c>
      <c r="AU87" s="253" t="s">
        <v>84</v>
      </c>
      <c r="AV87" s="12" t="s">
        <v>84</v>
      </c>
      <c r="AW87" s="12" t="s">
        <v>37</v>
      </c>
      <c r="AX87" s="12" t="s">
        <v>82</v>
      </c>
      <c r="AY87" s="253" t="s">
        <v>188</v>
      </c>
    </row>
    <row r="88" s="1" customFormat="1" ht="16.5" customHeight="1">
      <c r="B88" s="45"/>
      <c r="C88" s="254" t="s">
        <v>205</v>
      </c>
      <c r="D88" s="254" t="s">
        <v>251</v>
      </c>
      <c r="E88" s="255" t="s">
        <v>336</v>
      </c>
      <c r="F88" s="256" t="s">
        <v>337</v>
      </c>
      <c r="G88" s="257" t="s">
        <v>338</v>
      </c>
      <c r="H88" s="258">
        <v>0.029999999999999999</v>
      </c>
      <c r="I88" s="259"/>
      <c r="J88" s="260">
        <f>ROUND(I88*H88,2)</f>
        <v>0</v>
      </c>
      <c r="K88" s="256" t="s">
        <v>194</v>
      </c>
      <c r="L88" s="261"/>
      <c r="M88" s="262" t="s">
        <v>21</v>
      </c>
      <c r="N88" s="263" t="s">
        <v>45</v>
      </c>
      <c r="O88" s="46"/>
      <c r="P88" s="229">
        <f>O88*H88</f>
        <v>0</v>
      </c>
      <c r="Q88" s="229">
        <v>0.001</v>
      </c>
      <c r="R88" s="229">
        <f>Q88*H88</f>
        <v>3.0000000000000001E-05</v>
      </c>
      <c r="S88" s="229">
        <v>0</v>
      </c>
      <c r="T88" s="230">
        <f>S88*H88</f>
        <v>0</v>
      </c>
      <c r="AR88" s="23" t="s">
        <v>229</v>
      </c>
      <c r="AT88" s="23" t="s">
        <v>251</v>
      </c>
      <c r="AU88" s="23" t="s">
        <v>84</v>
      </c>
      <c r="AY88" s="23" t="s">
        <v>188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82</v>
      </c>
      <c r="BK88" s="231">
        <f>ROUND(I88*H88,2)</f>
        <v>0</v>
      </c>
      <c r="BL88" s="23" t="s">
        <v>195</v>
      </c>
      <c r="BM88" s="23" t="s">
        <v>463</v>
      </c>
    </row>
    <row r="89" s="12" customFormat="1">
      <c r="B89" s="243"/>
      <c r="C89" s="244"/>
      <c r="D89" s="234" t="s">
        <v>197</v>
      </c>
      <c r="E89" s="245" t="s">
        <v>21</v>
      </c>
      <c r="F89" s="246" t="s">
        <v>389</v>
      </c>
      <c r="G89" s="244"/>
      <c r="H89" s="247">
        <v>0.029999999999999999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197</v>
      </c>
      <c r="AU89" s="253" t="s">
        <v>84</v>
      </c>
      <c r="AV89" s="12" t="s">
        <v>84</v>
      </c>
      <c r="AW89" s="12" t="s">
        <v>37</v>
      </c>
      <c r="AX89" s="12" t="s">
        <v>82</v>
      </c>
      <c r="AY89" s="253" t="s">
        <v>188</v>
      </c>
    </row>
    <row r="90" s="10" customFormat="1" ht="29.88" customHeight="1">
      <c r="B90" s="204"/>
      <c r="C90" s="205"/>
      <c r="D90" s="206" t="s">
        <v>73</v>
      </c>
      <c r="E90" s="218" t="s">
        <v>234</v>
      </c>
      <c r="F90" s="218" t="s">
        <v>263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SUM(P91:P94)</f>
        <v>0</v>
      </c>
      <c r="Q90" s="212"/>
      <c r="R90" s="213">
        <f>SUM(R91:R94)</f>
        <v>0</v>
      </c>
      <c r="S90" s="212"/>
      <c r="T90" s="214">
        <f>SUM(T91:T94)</f>
        <v>0</v>
      </c>
      <c r="AR90" s="215" t="s">
        <v>82</v>
      </c>
      <c r="AT90" s="216" t="s">
        <v>73</v>
      </c>
      <c r="AU90" s="216" t="s">
        <v>82</v>
      </c>
      <c r="AY90" s="215" t="s">
        <v>188</v>
      </c>
      <c r="BK90" s="217">
        <f>SUM(BK91:BK94)</f>
        <v>0</v>
      </c>
    </row>
    <row r="91" s="1" customFormat="1" ht="16.5" customHeight="1">
      <c r="B91" s="45"/>
      <c r="C91" s="220" t="s">
        <v>195</v>
      </c>
      <c r="D91" s="220" t="s">
        <v>190</v>
      </c>
      <c r="E91" s="221" t="s">
        <v>270</v>
      </c>
      <c r="F91" s="222" t="s">
        <v>464</v>
      </c>
      <c r="G91" s="223" t="s">
        <v>259</v>
      </c>
      <c r="H91" s="224">
        <v>1</v>
      </c>
      <c r="I91" s="225"/>
      <c r="J91" s="226">
        <f>ROUND(I91*H91,2)</f>
        <v>0</v>
      </c>
      <c r="K91" s="222" t="s">
        <v>237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195</v>
      </c>
      <c r="AT91" s="23" t="s">
        <v>190</v>
      </c>
      <c r="AU91" s="23" t="s">
        <v>84</v>
      </c>
      <c r="AY91" s="23" t="s">
        <v>188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82</v>
      </c>
      <c r="BK91" s="231">
        <f>ROUND(I91*H91,2)</f>
        <v>0</v>
      </c>
      <c r="BL91" s="23" t="s">
        <v>195</v>
      </c>
      <c r="BM91" s="23" t="s">
        <v>465</v>
      </c>
    </row>
    <row r="92" s="11" customFormat="1">
      <c r="B92" s="232"/>
      <c r="C92" s="233"/>
      <c r="D92" s="234" t="s">
        <v>197</v>
      </c>
      <c r="E92" s="235" t="s">
        <v>21</v>
      </c>
      <c r="F92" s="236" t="s">
        <v>466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197</v>
      </c>
      <c r="AU92" s="242" t="s">
        <v>84</v>
      </c>
      <c r="AV92" s="11" t="s">
        <v>82</v>
      </c>
      <c r="AW92" s="11" t="s">
        <v>37</v>
      </c>
      <c r="AX92" s="11" t="s">
        <v>74</v>
      </c>
      <c r="AY92" s="242" t="s">
        <v>188</v>
      </c>
    </row>
    <row r="93" s="11" customFormat="1">
      <c r="B93" s="232"/>
      <c r="C93" s="233"/>
      <c r="D93" s="234" t="s">
        <v>197</v>
      </c>
      <c r="E93" s="235" t="s">
        <v>21</v>
      </c>
      <c r="F93" s="236" t="s">
        <v>378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197</v>
      </c>
      <c r="AU93" s="242" t="s">
        <v>84</v>
      </c>
      <c r="AV93" s="11" t="s">
        <v>82</v>
      </c>
      <c r="AW93" s="11" t="s">
        <v>37</v>
      </c>
      <c r="AX93" s="11" t="s">
        <v>74</v>
      </c>
      <c r="AY93" s="242" t="s">
        <v>188</v>
      </c>
    </row>
    <row r="94" s="12" customFormat="1">
      <c r="B94" s="243"/>
      <c r="C94" s="244"/>
      <c r="D94" s="234" t="s">
        <v>197</v>
      </c>
      <c r="E94" s="245" t="s">
        <v>21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64"/>
      <c r="N94" s="265"/>
      <c r="O94" s="265"/>
      <c r="P94" s="265"/>
      <c r="Q94" s="265"/>
      <c r="R94" s="265"/>
      <c r="S94" s="265"/>
      <c r="T94" s="266"/>
      <c r="AT94" s="253" t="s">
        <v>197</v>
      </c>
      <c r="AU94" s="253" t="s">
        <v>84</v>
      </c>
      <c r="AV94" s="12" t="s">
        <v>84</v>
      </c>
      <c r="AW94" s="12" t="s">
        <v>37</v>
      </c>
      <c r="AX94" s="12" t="s">
        <v>82</v>
      </c>
      <c r="AY94" s="253" t="s">
        <v>188</v>
      </c>
    </row>
    <row r="95" s="1" customFormat="1" ht="6.96" customHeight="1">
      <c r="B95" s="66"/>
      <c r="C95" s="67"/>
      <c r="D95" s="67"/>
      <c r="E95" s="67"/>
      <c r="F95" s="67"/>
      <c r="G95" s="67"/>
      <c r="H95" s="67"/>
      <c r="I95" s="165"/>
      <c r="J95" s="67"/>
      <c r="K95" s="67"/>
      <c r="L95" s="71"/>
    </row>
  </sheetData>
  <sheetProtection sheet="1" autoFilter="0" formatColumns="0" formatRows="0" objects="1" scenarios="1" spinCount="100000" saltValue="A9CBeMqgmEhHH1vKyTfTC9clEcTzRsuMs0M58j42QavXST+et5OA0v6IJP4SBnZQhzptIGPT2LX3Xcr5cBl5kQ==" hashValue="iGQGGPW4HoOFo+yROwVCxud+FEM89vGBcPgfn/xwH0Dy5h2pmFThH9HTfPRWtBOZCK40iOWgrxHfZIChajb/QQ==" algorithmName="SHA-512" password="CC35"/>
  <autoFilter ref="C78:K94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155</v>
      </c>
      <c r="G1" s="138" t="s">
        <v>156</v>
      </c>
      <c r="H1" s="138"/>
      <c r="I1" s="139"/>
      <c r="J1" s="138" t="s">
        <v>157</v>
      </c>
      <c r="K1" s="137" t="s">
        <v>158</v>
      </c>
      <c r="L1" s="138" t="s">
        <v>159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84</v>
      </c>
    </row>
    <row r="4" ht="36.96" customHeight="1">
      <c r="B4" s="27"/>
      <c r="C4" s="28"/>
      <c r="D4" s="29" t="s">
        <v>160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zahrady mateřské školky, Tarnavova 18, Ostrava-Zábřeh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161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467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32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31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34</v>
      </c>
      <c r="E20" s="46"/>
      <c r="F20" s="46"/>
      <c r="G20" s="46"/>
      <c r="H20" s="46"/>
      <c r="I20" s="145" t="s">
        <v>28</v>
      </c>
      <c r="J20" s="34" t="s">
        <v>35</v>
      </c>
      <c r="K20" s="50"/>
    </row>
    <row r="21" s="1" customFormat="1" ht="18" customHeight="1">
      <c r="B21" s="45"/>
      <c r="C21" s="46"/>
      <c r="D21" s="46"/>
      <c r="E21" s="34" t="s">
        <v>36</v>
      </c>
      <c r="F21" s="46"/>
      <c r="G21" s="46"/>
      <c r="H21" s="46"/>
      <c r="I21" s="145" t="s">
        <v>31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40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42</v>
      </c>
      <c r="G29" s="46"/>
      <c r="H29" s="46"/>
      <c r="I29" s="155" t="s">
        <v>41</v>
      </c>
      <c r="J29" s="51" t="s">
        <v>43</v>
      </c>
      <c r="K29" s="50"/>
    </row>
    <row r="30" s="1" customFormat="1" ht="14.4" customHeight="1">
      <c r="B30" s="45"/>
      <c r="C30" s="46"/>
      <c r="D30" s="54" t="s">
        <v>44</v>
      </c>
      <c r="E30" s="54" t="s">
        <v>45</v>
      </c>
      <c r="F30" s="156">
        <f>ROUND(SUM(BE78:BE84), 2)</f>
        <v>0</v>
      </c>
      <c r="G30" s="46"/>
      <c r="H30" s="46"/>
      <c r="I30" s="157">
        <v>0.20999999999999999</v>
      </c>
      <c r="J30" s="156">
        <f>ROUND(ROUND((SUM(BE78:BE84)), 2)*I30, 2)</f>
        <v>0</v>
      </c>
      <c r="K30" s="50"/>
    </row>
    <row r="31" s="1" customFormat="1" ht="14.4" customHeight="1">
      <c r="B31" s="45"/>
      <c r="C31" s="46"/>
      <c r="D31" s="46"/>
      <c r="E31" s="54" t="s">
        <v>46</v>
      </c>
      <c r="F31" s="156">
        <f>ROUND(SUM(BF78:BF84), 2)</f>
        <v>0</v>
      </c>
      <c r="G31" s="46"/>
      <c r="H31" s="46"/>
      <c r="I31" s="157">
        <v>0.14999999999999999</v>
      </c>
      <c r="J31" s="156">
        <f>ROUND(ROUND((SUM(BF78:BF84)),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47</v>
      </c>
      <c r="F32" s="156">
        <f>ROUND(SUM(BG78:BG84),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48</v>
      </c>
      <c r="F33" s="156">
        <f>ROUND(SUM(BH78:BH84),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49</v>
      </c>
      <c r="F34" s="156">
        <f>ROUND(SUM(BI78:BI84),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50</v>
      </c>
      <c r="E36" s="97"/>
      <c r="F36" s="97"/>
      <c r="G36" s="160" t="s">
        <v>51</v>
      </c>
      <c r="H36" s="161" t="s">
        <v>52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163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zahrady mateřské školky, Tarnavova 18, Ostrava-Zábřeh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161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08 - Ptačí budka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Tarnavova 3020/18 Ostrava-Zábřeh</v>
      </c>
      <c r="G49" s="46"/>
      <c r="H49" s="46"/>
      <c r="I49" s="145" t="s">
        <v>25</v>
      </c>
      <c r="J49" s="146" t="str">
        <f>IF(J12="","",J12)</f>
        <v>1. 12. 2018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MŠ Ostrava Zábřeh, za školou 1, přízp. organizace </v>
      </c>
      <c r="G51" s="46"/>
      <c r="H51" s="46"/>
      <c r="I51" s="145" t="s">
        <v>34</v>
      </c>
      <c r="J51" s="43" t="str">
        <f>E21</f>
        <v>Ing. Dagmar Rudolfová, Ing. Miroslava Najman</v>
      </c>
      <c r="K51" s="50"/>
    </row>
    <row r="52" s="1" customFormat="1" ht="14.4" customHeight="1">
      <c r="B52" s="45"/>
      <c r="C52" s="39" t="s">
        <v>32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164</v>
      </c>
      <c r="D54" s="158"/>
      <c r="E54" s="158"/>
      <c r="F54" s="158"/>
      <c r="G54" s="158"/>
      <c r="H54" s="158"/>
      <c r="I54" s="172"/>
      <c r="J54" s="173" t="s">
        <v>165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166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167</v>
      </c>
    </row>
    <row r="57" s="7" customFormat="1" ht="24.96" customHeight="1">
      <c r="B57" s="176"/>
      <c r="C57" s="177"/>
      <c r="D57" s="178" t="s">
        <v>168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170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172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zahrady mateřské školky, Tarnavova 18, Ostrava-Zábřeh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161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08 - Ptačí budka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Tarnavova 3020/18 Ostrava-Zábřeh</v>
      </c>
      <c r="G72" s="73"/>
      <c r="H72" s="73"/>
      <c r="I72" s="193" t="s">
        <v>25</v>
      </c>
      <c r="J72" s="84" t="str">
        <f>IF(J12="","",J12)</f>
        <v>1. 12. 2018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 xml:space="preserve">MŠ Ostrava Zábřeh, za školou 1, přízp. organizace </v>
      </c>
      <c r="G74" s="73"/>
      <c r="H74" s="73"/>
      <c r="I74" s="193" t="s">
        <v>34</v>
      </c>
      <c r="J74" s="192" t="str">
        <f>E21</f>
        <v>Ing. Dagmar Rudolfová, Ing. Miroslava Najman</v>
      </c>
      <c r="K74" s="73"/>
      <c r="L74" s="71"/>
    </row>
    <row r="75" s="1" customFormat="1" ht="14.4" customHeight="1">
      <c r="B75" s="45"/>
      <c r="C75" s="75" t="s">
        <v>32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173</v>
      </c>
      <c r="D77" s="196" t="s">
        <v>59</v>
      </c>
      <c r="E77" s="196" t="s">
        <v>55</v>
      </c>
      <c r="F77" s="196" t="s">
        <v>174</v>
      </c>
      <c r="G77" s="196" t="s">
        <v>175</v>
      </c>
      <c r="H77" s="196" t="s">
        <v>176</v>
      </c>
      <c r="I77" s="197" t="s">
        <v>177</v>
      </c>
      <c r="J77" s="196" t="s">
        <v>165</v>
      </c>
      <c r="K77" s="198" t="s">
        <v>178</v>
      </c>
      <c r="L77" s="199"/>
      <c r="M77" s="101" t="s">
        <v>179</v>
      </c>
      <c r="N77" s="102" t="s">
        <v>44</v>
      </c>
      <c r="O77" s="102" t="s">
        <v>180</v>
      </c>
      <c r="P77" s="102" t="s">
        <v>181</v>
      </c>
      <c r="Q77" s="102" t="s">
        <v>182</v>
      </c>
      <c r="R77" s="102" t="s">
        <v>183</v>
      </c>
      <c r="S77" s="102" t="s">
        <v>184</v>
      </c>
      <c r="T77" s="103" t="s">
        <v>185</v>
      </c>
    </row>
    <row r="78" s="1" customFormat="1" ht="29.28" customHeight="1">
      <c r="B78" s="45"/>
      <c r="C78" s="107" t="s">
        <v>166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73</v>
      </c>
      <c r="AU78" s="23" t="s">
        <v>167</v>
      </c>
      <c r="BK78" s="203">
        <f>BK79</f>
        <v>0</v>
      </c>
    </row>
    <row r="79" s="10" customFormat="1" ht="37.44001" customHeight="1">
      <c r="B79" s="204"/>
      <c r="C79" s="205"/>
      <c r="D79" s="206" t="s">
        <v>73</v>
      </c>
      <c r="E79" s="207" t="s">
        <v>186</v>
      </c>
      <c r="F79" s="207" t="s">
        <v>187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82</v>
      </c>
      <c r="AT79" s="216" t="s">
        <v>73</v>
      </c>
      <c r="AU79" s="216" t="s">
        <v>74</v>
      </c>
      <c r="AY79" s="215" t="s">
        <v>188</v>
      </c>
      <c r="BK79" s="217">
        <f>BK80</f>
        <v>0</v>
      </c>
    </row>
    <row r="80" s="10" customFormat="1" ht="19.92" customHeight="1">
      <c r="B80" s="204"/>
      <c r="C80" s="205"/>
      <c r="D80" s="206" t="s">
        <v>73</v>
      </c>
      <c r="E80" s="218" t="s">
        <v>234</v>
      </c>
      <c r="F80" s="218" t="s">
        <v>263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SUM(P81:P84)</f>
        <v>0</v>
      </c>
      <c r="Q80" s="212"/>
      <c r="R80" s="213">
        <f>SUM(R81:R84)</f>
        <v>0</v>
      </c>
      <c r="S80" s="212"/>
      <c r="T80" s="214">
        <f>SUM(T81:T84)</f>
        <v>0</v>
      </c>
      <c r="AR80" s="215" t="s">
        <v>82</v>
      </c>
      <c r="AT80" s="216" t="s">
        <v>73</v>
      </c>
      <c r="AU80" s="216" t="s">
        <v>82</v>
      </c>
      <c r="AY80" s="215" t="s">
        <v>188</v>
      </c>
      <c r="BK80" s="217">
        <f>SUM(BK81:BK84)</f>
        <v>0</v>
      </c>
    </row>
    <row r="81" s="1" customFormat="1" ht="16.5" customHeight="1">
      <c r="B81" s="45"/>
      <c r="C81" s="220" t="s">
        <v>82</v>
      </c>
      <c r="D81" s="220" t="s">
        <v>190</v>
      </c>
      <c r="E81" s="221" t="s">
        <v>468</v>
      </c>
      <c r="F81" s="222" t="s">
        <v>469</v>
      </c>
      <c r="G81" s="223" t="s">
        <v>259</v>
      </c>
      <c r="H81" s="224">
        <v>1</v>
      </c>
      <c r="I81" s="225"/>
      <c r="J81" s="226">
        <f>ROUND(I81*H81,2)</f>
        <v>0</v>
      </c>
      <c r="K81" s="222" t="s">
        <v>237</v>
      </c>
      <c r="L81" s="71"/>
      <c r="M81" s="227" t="s">
        <v>21</v>
      </c>
      <c r="N81" s="228" t="s">
        <v>45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195</v>
      </c>
      <c r="AT81" s="23" t="s">
        <v>190</v>
      </c>
      <c r="AU81" s="23" t="s">
        <v>84</v>
      </c>
      <c r="AY81" s="23" t="s">
        <v>188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82</v>
      </c>
      <c r="BK81" s="231">
        <f>ROUND(I81*H81,2)</f>
        <v>0</v>
      </c>
      <c r="BL81" s="23" t="s">
        <v>195</v>
      </c>
      <c r="BM81" s="23" t="s">
        <v>470</v>
      </c>
    </row>
    <row r="82" s="11" customFormat="1">
      <c r="B82" s="232"/>
      <c r="C82" s="233"/>
      <c r="D82" s="234" t="s">
        <v>197</v>
      </c>
      <c r="E82" s="235" t="s">
        <v>21</v>
      </c>
      <c r="F82" s="236" t="s">
        <v>471</v>
      </c>
      <c r="G82" s="233"/>
      <c r="H82" s="235" t="s">
        <v>21</v>
      </c>
      <c r="I82" s="237"/>
      <c r="J82" s="233"/>
      <c r="K82" s="233"/>
      <c r="L82" s="238"/>
      <c r="M82" s="239"/>
      <c r="N82" s="240"/>
      <c r="O82" s="240"/>
      <c r="P82" s="240"/>
      <c r="Q82" s="240"/>
      <c r="R82" s="240"/>
      <c r="S82" s="240"/>
      <c r="T82" s="241"/>
      <c r="AT82" s="242" t="s">
        <v>197</v>
      </c>
      <c r="AU82" s="242" t="s">
        <v>84</v>
      </c>
      <c r="AV82" s="11" t="s">
        <v>82</v>
      </c>
      <c r="AW82" s="11" t="s">
        <v>37</v>
      </c>
      <c r="AX82" s="11" t="s">
        <v>74</v>
      </c>
      <c r="AY82" s="242" t="s">
        <v>188</v>
      </c>
    </row>
    <row r="83" s="11" customFormat="1">
      <c r="B83" s="232"/>
      <c r="C83" s="233"/>
      <c r="D83" s="234" t="s">
        <v>197</v>
      </c>
      <c r="E83" s="235" t="s">
        <v>21</v>
      </c>
      <c r="F83" s="236" t="s">
        <v>472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197</v>
      </c>
      <c r="AU83" s="242" t="s">
        <v>84</v>
      </c>
      <c r="AV83" s="11" t="s">
        <v>82</v>
      </c>
      <c r="AW83" s="11" t="s">
        <v>37</v>
      </c>
      <c r="AX83" s="11" t="s">
        <v>74</v>
      </c>
      <c r="AY83" s="242" t="s">
        <v>188</v>
      </c>
    </row>
    <row r="84" s="12" customFormat="1">
      <c r="B84" s="243"/>
      <c r="C84" s="244"/>
      <c r="D84" s="234" t="s">
        <v>197</v>
      </c>
      <c r="E84" s="245" t="s">
        <v>21</v>
      </c>
      <c r="F84" s="246" t="s">
        <v>82</v>
      </c>
      <c r="G84" s="244"/>
      <c r="H84" s="247">
        <v>1</v>
      </c>
      <c r="I84" s="248"/>
      <c r="J84" s="244"/>
      <c r="K84" s="244"/>
      <c r="L84" s="249"/>
      <c r="M84" s="264"/>
      <c r="N84" s="265"/>
      <c r="O84" s="265"/>
      <c r="P84" s="265"/>
      <c r="Q84" s="265"/>
      <c r="R84" s="265"/>
      <c r="S84" s="265"/>
      <c r="T84" s="266"/>
      <c r="AT84" s="253" t="s">
        <v>197</v>
      </c>
      <c r="AU84" s="253" t="s">
        <v>84</v>
      </c>
      <c r="AV84" s="12" t="s">
        <v>84</v>
      </c>
      <c r="AW84" s="12" t="s">
        <v>37</v>
      </c>
      <c r="AX84" s="12" t="s">
        <v>82</v>
      </c>
      <c r="AY84" s="253" t="s">
        <v>188</v>
      </c>
    </row>
    <row r="85" s="1" customFormat="1" ht="6.96" customHeight="1">
      <c r="B85" s="66"/>
      <c r="C85" s="67"/>
      <c r="D85" s="67"/>
      <c r="E85" s="67"/>
      <c r="F85" s="67"/>
      <c r="G85" s="67"/>
      <c r="H85" s="67"/>
      <c r="I85" s="165"/>
      <c r="J85" s="67"/>
      <c r="K85" s="67"/>
      <c r="L85" s="71"/>
    </row>
  </sheetData>
  <sheetProtection sheet="1" autoFilter="0" formatColumns="0" formatRows="0" objects="1" scenarios="1" spinCount="100000" saltValue="XNUJNPo51e4iz0E4MJY4zgkQyZ//a/EetlCgpBmhDvIh/KMVkD/C6iXKsZHEmgnwrZbM26jFahJcWQWx2+Sf7Q==" hashValue="1xQ8OxVA+LU8OUAbd/J49pZ761Y5KHagnlxiJ18nJrO0y31iwpea+JcFeNnumV0rsir6ers5Sy2j+Cw5AVjDcQ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DESKTOP-P8TJTPR\lenovo</dc:creator>
  <cp:lastModifiedBy>DESKTOP-P8TJTPR\lenovo</cp:lastModifiedBy>
  <dcterms:created xsi:type="dcterms:W3CDTF">2018-12-09T21:55:36Z</dcterms:created>
  <dcterms:modified xsi:type="dcterms:W3CDTF">2018-12-09T21:56:30Z</dcterms:modified>
</cp:coreProperties>
</file>